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60" windowWidth="25160" windowHeight="14120" tabRatio="601" activeTab="0"/>
  </bookViews>
  <sheets>
    <sheet name="Tableau  1 DGH CLG " sheetId="1" r:id="rId1"/>
    <sheet name="Tableau 2 DGH CLG " sheetId="2" r:id="rId2"/>
  </sheets>
  <definedNames>
    <definedName name="_xlnm.Print_Titles" localSheetId="0">'Tableau  1 DGH CLG '!$1:$2</definedName>
    <definedName name="_xlnm.Print_Area" localSheetId="0">'Tableau  1 DGH CLG '!$A$1:$AB$41</definedName>
    <definedName name="_xlnm.Print_Area" localSheetId="1">'Tableau 2 DGH CLG '!$A$1:$W$34</definedName>
  </definedNames>
  <calcPr fullCalcOnLoad="1"/>
</workbook>
</file>

<file path=xl/sharedStrings.xml><?xml version="1.0" encoding="utf-8"?>
<sst xmlns="http://schemas.openxmlformats.org/spreadsheetml/2006/main" count="168" uniqueCount="139">
  <si>
    <r>
      <t>B</t>
    </r>
    <r>
      <rPr>
        <sz val="14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                        RAPPEL DE LA VENTILATION DE LA DHG PAR DISCIPLINE D'ENSEIGNEMENT =                                   </t>
    </r>
  </si>
  <si>
    <t>HIST.-GEO                   ED. CIVIQUE</t>
  </si>
  <si>
    <t>ALLEMAND                       LV1-LV2</t>
  </si>
  <si>
    <t>ANGLAIS                          LV1-LV2</t>
  </si>
  <si>
    <t>ESPAGNOL</t>
  </si>
  <si>
    <t>MATHS</t>
  </si>
  <si>
    <t>ARTS PLASTIQUES</t>
  </si>
  <si>
    <t>EDUCATION MUSICALE</t>
  </si>
  <si>
    <t>EPS y compris UNSS</t>
  </si>
  <si>
    <t>TOTAL</t>
  </si>
  <si>
    <t>a</t>
  </si>
  <si>
    <t>TOTAL TABLEAU A  (à reporter)</t>
  </si>
  <si>
    <t>C</t>
  </si>
  <si>
    <r>
      <t xml:space="preserve"> POSTES TYPE LYCEE</t>
    </r>
    <r>
      <rPr>
        <sz val="6"/>
        <rFont val="Arial"/>
        <family val="2"/>
      </rPr>
      <t xml:space="preserve">   </t>
    </r>
  </si>
  <si>
    <t>NOMBRE  DE  POSTES</t>
  </si>
  <si>
    <t>b</t>
  </si>
  <si>
    <r>
      <t xml:space="preserve"> AGREGES        </t>
    </r>
    <r>
      <rPr>
        <b/>
        <sz val="10"/>
        <rFont val="Arial"/>
        <family val="2"/>
      </rPr>
      <t xml:space="preserve"> </t>
    </r>
  </si>
  <si>
    <t>NOMBRE  D'HEURES</t>
  </si>
  <si>
    <t>POSTES TYPE LYCEE</t>
  </si>
  <si>
    <t>NOMBRE DE POSTES</t>
  </si>
  <si>
    <t>c</t>
  </si>
  <si>
    <t>CHAIRE et Prof. EPS</t>
  </si>
  <si>
    <t>PEGC  +  IS</t>
  </si>
  <si>
    <t>Nb. Postes</t>
  </si>
  <si>
    <t>Nb. Heures</t>
  </si>
  <si>
    <t>SECTION I</t>
  </si>
  <si>
    <t>SECTION II  ANGLAIS</t>
  </si>
  <si>
    <t>SECTION II ALLEMAND</t>
  </si>
  <si>
    <t>SECTION III</t>
  </si>
  <si>
    <t>d</t>
  </si>
  <si>
    <t>SECTION IV</t>
  </si>
  <si>
    <t>SECTION V</t>
  </si>
  <si>
    <t>SECTION XIII</t>
  </si>
  <si>
    <t>Potentiel théorique</t>
  </si>
  <si>
    <t>TEMPS PARTIELS (1er appel) et C.P.A. à déduire</t>
  </si>
  <si>
    <t>e</t>
  </si>
  <si>
    <t>TOTAL GENERAL DES APPORTS POSTES (en heures)</t>
  </si>
  <si>
    <t>f = b+c+d-e</t>
  </si>
  <si>
    <t>ECARTS ENTRE DHG et APPORTS POSTES           exédents +   déficits -</t>
  </si>
  <si>
    <t xml:space="preserve"> = f - a </t>
  </si>
  <si>
    <t>D</t>
  </si>
  <si>
    <t>COMPLEMENTS DE SERVICE                                  CSD - et CSR +</t>
  </si>
  <si>
    <t>* PROPOSITIONS</t>
  </si>
  <si>
    <t>DE</t>
  </si>
  <si>
    <t>RESORPTION</t>
  </si>
  <si>
    <t xml:space="preserve">SOLDE </t>
  </si>
  <si>
    <t>DES</t>
  </si>
  <si>
    <t>ECARTS</t>
  </si>
  <si>
    <t>Répartition HSA</t>
  </si>
  <si>
    <t xml:space="preserve"> </t>
  </si>
  <si>
    <t>N° établissement :</t>
  </si>
  <si>
    <t>HP</t>
  </si>
  <si>
    <t>+</t>
  </si>
  <si>
    <t>TOTAL (a)</t>
  </si>
  <si>
    <t>Document n° 1</t>
  </si>
  <si>
    <t>HSA</t>
  </si>
  <si>
    <t>LANGUE  VIVANTE I</t>
  </si>
  <si>
    <t>SC. EXP.</t>
  </si>
  <si>
    <t>ED. ART.</t>
  </si>
  <si>
    <t>E.P.S.</t>
  </si>
  <si>
    <t>OPTIONS LANGUES ANCIENNES</t>
  </si>
  <si>
    <t>OPTIONS  LANGUES  VIVANTES</t>
  </si>
  <si>
    <t>NIVEAUX</t>
  </si>
  <si>
    <t>LATIN</t>
  </si>
  <si>
    <t>GREC</t>
  </si>
  <si>
    <t>GENERAL DES BESOINS</t>
  </si>
  <si>
    <t>Nb. de groupes</t>
  </si>
  <si>
    <t>6ème</t>
  </si>
  <si>
    <t>TOTAL 6ème</t>
  </si>
  <si>
    <t>5ème</t>
  </si>
  <si>
    <t>Horaire appliqué</t>
  </si>
  <si>
    <t>TOTAL 5ème</t>
  </si>
  <si>
    <t>4ème</t>
  </si>
  <si>
    <t xml:space="preserve">TOTAL 4ème  </t>
  </si>
  <si>
    <t>3ème</t>
  </si>
  <si>
    <t xml:space="preserve">Nb de groupes </t>
  </si>
  <si>
    <t>Coût horaire total</t>
  </si>
  <si>
    <t>TOTAL GENERAL</t>
  </si>
  <si>
    <t>LETTRES  MODERNES +                                          LETTRES CLASSIQUES</t>
  </si>
  <si>
    <t>Horaire élève</t>
  </si>
  <si>
    <t>ss total 5ème</t>
  </si>
  <si>
    <t>ss total 4ème</t>
  </si>
  <si>
    <t>LET. MOD.</t>
  </si>
  <si>
    <t>HIST.-GEO    ED.CIVIQUE</t>
  </si>
  <si>
    <t>ALL.</t>
  </si>
  <si>
    <t>ANGL.</t>
  </si>
  <si>
    <t>TECHN</t>
  </si>
  <si>
    <t>EDUC. MUSIC</t>
  </si>
  <si>
    <t>ARTS PLAST.</t>
  </si>
  <si>
    <t>SC. PHYS.</t>
  </si>
  <si>
    <t>ENS.</t>
  </si>
  <si>
    <t>ALL.        LV 2</t>
  </si>
  <si>
    <t>ANGL.                        LV 2</t>
  </si>
  <si>
    <t>ESP.                  LV 2</t>
  </si>
  <si>
    <t>SVT</t>
  </si>
  <si>
    <t>ss total 6ème</t>
  </si>
  <si>
    <t xml:space="preserve">Horaire élève </t>
  </si>
  <si>
    <t>HSA non ventilées</t>
  </si>
  <si>
    <t>UNSS</t>
  </si>
  <si>
    <t>total DGH (a)</t>
  </si>
  <si>
    <t xml:space="preserve">TECHNOLOGIE                                     </t>
  </si>
  <si>
    <t>effectifs</t>
  </si>
  <si>
    <r>
      <t>(en</t>
    </r>
    <r>
      <rPr>
        <sz val="5"/>
        <rFont val="Arial"/>
        <family val="2"/>
      </rPr>
      <t xml:space="preserve"> PERSAN</t>
    </r>
    <r>
      <rPr>
        <sz val="6"/>
        <rFont val="Arial"/>
        <family val="2"/>
      </rPr>
      <t xml:space="preserve"> sur EPP)</t>
    </r>
  </si>
  <si>
    <t>SCIENCES                        PHYSIQUES</t>
  </si>
  <si>
    <r>
      <t xml:space="preserve">A </t>
    </r>
    <r>
      <rPr>
        <b/>
        <sz val="10"/>
        <rFont val="Arial"/>
        <family val="2"/>
      </rPr>
      <t xml:space="preserve">  </t>
    </r>
    <r>
      <rPr>
        <sz val="6"/>
        <rFont val="Arial"/>
        <family val="2"/>
      </rPr>
      <t xml:space="preserve">                  EFFECTIFS  ET  STRUCTURES </t>
    </r>
  </si>
  <si>
    <t>ss total 3ème</t>
  </si>
  <si>
    <t>TOTAL 3ème</t>
  </si>
  <si>
    <t>découverte professionnelle</t>
  </si>
  <si>
    <r>
      <t xml:space="preserve">décou-verte profes-sionnelle                                </t>
    </r>
    <r>
      <rPr>
        <sz val="8"/>
        <rFont val="Arial"/>
        <family val="2"/>
      </rPr>
      <t xml:space="preserve"> PLP</t>
    </r>
  </si>
  <si>
    <t>Bi langue</t>
  </si>
  <si>
    <t xml:space="preserve">  </t>
  </si>
  <si>
    <t>DGH =</t>
  </si>
  <si>
    <t xml:space="preserve">COLLEGE : </t>
  </si>
  <si>
    <t xml:space="preserve">CREATIONS DE BMP                                     </t>
  </si>
  <si>
    <t>Nbre de                 divisions</t>
  </si>
  <si>
    <t>grpe 1</t>
  </si>
  <si>
    <t>grpe 2</t>
  </si>
  <si>
    <t>Dotation</t>
  </si>
  <si>
    <t>Répartition</t>
  </si>
  <si>
    <t>CREATIONS EN DEFINITIF  +18</t>
  </si>
  <si>
    <t>SUPPRESSIONS EN DEFINITIF -18</t>
  </si>
  <si>
    <t>grpe2</t>
  </si>
  <si>
    <t>Moy.</t>
  </si>
  <si>
    <t>heures diverses</t>
  </si>
  <si>
    <t>poste IS - ULIS</t>
  </si>
  <si>
    <t>ULIS</t>
  </si>
  <si>
    <t>IS - ULIS</t>
  </si>
  <si>
    <t>DS</t>
  </si>
  <si>
    <t>DS - AP</t>
  </si>
  <si>
    <t>DS - EPI</t>
  </si>
  <si>
    <t>bilingue</t>
  </si>
  <si>
    <t>structure</t>
  </si>
  <si>
    <t>bilangue</t>
  </si>
  <si>
    <t>chorale</t>
  </si>
  <si>
    <t>support</t>
  </si>
  <si>
    <t>H</t>
  </si>
  <si>
    <t>Total</t>
  </si>
  <si>
    <t>Labo</t>
  </si>
  <si>
    <t xml:space="preserve">COLLEGE (avec/sans SEGPA) </t>
  </si>
</sst>
</file>

<file path=xl/styles.xml><?xml version="1.0" encoding="utf-8"?>
<styleSheet xmlns="http://schemas.openxmlformats.org/spreadsheetml/2006/main">
  <numFmts count="4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0.000"/>
    <numFmt numFmtId="184" formatCode="_-* #,##0.0\ &quot;F&quot;_-;\-* #,##0.0\ &quot;F&quot;_-;_-* &quot;-&quot;??\ &quot;F&quot;_-;_-@_-"/>
    <numFmt numFmtId="185" formatCode="_-* #,##0.00"/>
    <numFmt numFmtId="186" formatCode="0\.00%"/>
    <numFmt numFmtId="187" formatCode="#,##0.000"/>
    <numFmt numFmtId="188" formatCode="0.00000000"/>
    <numFmt numFmtId="189" formatCode="0.000000000"/>
    <numFmt numFmtId="190" formatCode="0.0000000"/>
    <numFmt numFmtId="191" formatCode="#,##0.0"/>
    <numFmt numFmtId="192" formatCode="0.0000"/>
    <numFmt numFmtId="193" formatCode="0.000%"/>
    <numFmt numFmtId="194" formatCode="0.0000%"/>
    <numFmt numFmtId="195" formatCode="0.00000"/>
    <numFmt numFmtId="196" formatCode="0.000000"/>
    <numFmt numFmtId="197" formatCode="_-* #,##0.000\ _F_-;\-* #,##0.000\ _F_-;_-* &quot;-&quot;??\ _F_-;_-@_-"/>
    <numFmt numFmtId="198" formatCode="0.0%"/>
    <numFmt numFmtId="199" formatCode="d/m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u val="single"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7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3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top" textRotation="90"/>
    </xf>
    <xf numFmtId="0" fontId="0" fillId="0" borderId="0" xfId="0" applyAlignment="1">
      <alignment vertical="top" textRotation="90"/>
    </xf>
    <xf numFmtId="0" fontId="0" fillId="0" borderId="14" xfId="0" applyBorder="1" applyAlignment="1">
      <alignment horizontal="centerContinuous" wrapText="1"/>
    </xf>
    <xf numFmtId="0" fontId="0" fillId="0" borderId="15" xfId="0" applyBorder="1" applyAlignment="1">
      <alignment horizontal="centerContinuous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0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27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0" fillId="0" borderId="0" xfId="0" applyAlignment="1">
      <alignment vertical="top"/>
    </xf>
    <xf numFmtId="0" fontId="4" fillId="0" borderId="28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horizontal="center"/>
    </xf>
    <xf numFmtId="0" fontId="0" fillId="0" borderId="18" xfId="0" applyBorder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horizontal="center" vertical="top" textRotation="9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3" fillId="0" borderId="32" xfId="0" applyFont="1" applyBorder="1" applyAlignment="1">
      <alignment horizontal="centerContinuous" wrapText="1"/>
    </xf>
    <xf numFmtId="0" fontId="13" fillId="0" borderId="3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15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 vertical="top"/>
    </xf>
    <xf numFmtId="0" fontId="8" fillId="0" borderId="18" xfId="0" applyFont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7" fillId="0" borderId="4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 textRotation="90"/>
      <protection locked="0"/>
    </xf>
    <xf numFmtId="0" fontId="0" fillId="0" borderId="0" xfId="0" applyAlignment="1" applyProtection="1">
      <alignment vertical="top" textRotation="90"/>
      <protection locked="0"/>
    </xf>
    <xf numFmtId="0" fontId="8" fillId="0" borderId="13" xfId="0" applyFont="1" applyBorder="1" applyAlignment="1">
      <alignment vertical="top"/>
    </xf>
    <xf numFmtId="0" fontId="8" fillId="0" borderId="0" xfId="0" applyFont="1" applyAlignment="1">
      <alignment vertical="top" textRotation="90"/>
    </xf>
    <xf numFmtId="0" fontId="8" fillId="0" borderId="15" xfId="0" applyFont="1" applyBorder="1" applyAlignment="1">
      <alignment/>
    </xf>
    <xf numFmtId="0" fontId="4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4" fillId="0" borderId="30" xfId="0" applyFont="1" applyBorder="1" applyAlignment="1">
      <alignment horizontal="center"/>
    </xf>
    <xf numFmtId="0" fontId="8" fillId="0" borderId="30" xfId="0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182" fontId="8" fillId="0" borderId="0" xfId="0" applyNumberFormat="1" applyFont="1" applyAlignment="1">
      <alignment horizontal="center" vertical="top" textRotation="90"/>
    </xf>
    <xf numFmtId="182" fontId="8" fillId="0" borderId="41" xfId="0" applyNumberFormat="1" applyFont="1" applyBorder="1" applyAlignment="1" applyProtection="1">
      <alignment horizontal="center"/>
      <protection locked="0"/>
    </xf>
    <xf numFmtId="182" fontId="8" fillId="0" borderId="15" xfId="0" applyNumberFormat="1" applyFont="1" applyBorder="1" applyAlignment="1">
      <alignment horizontal="center"/>
    </xf>
    <xf numFmtId="182" fontId="8" fillId="0" borderId="35" xfId="0" applyNumberFormat="1" applyFont="1" applyBorder="1" applyAlignment="1" applyProtection="1">
      <alignment horizontal="center" vertical="top"/>
      <protection locked="0"/>
    </xf>
    <xf numFmtId="182" fontId="8" fillId="33" borderId="35" xfId="0" applyNumberFormat="1" applyFont="1" applyFill="1" applyBorder="1" applyAlignment="1">
      <alignment horizontal="center" vertical="top"/>
    </xf>
    <xf numFmtId="182" fontId="8" fillId="33" borderId="35" xfId="0" applyNumberFormat="1" applyFont="1" applyFill="1" applyBorder="1" applyAlignment="1" applyProtection="1">
      <alignment horizontal="center" vertical="top"/>
      <protection locked="0"/>
    </xf>
    <xf numFmtId="182" fontId="8" fillId="34" borderId="35" xfId="0" applyNumberFormat="1" applyFont="1" applyFill="1" applyBorder="1" applyAlignment="1" applyProtection="1">
      <alignment horizontal="center" vertical="top"/>
      <protection locked="0"/>
    </xf>
    <xf numFmtId="182" fontId="8" fillId="33" borderId="42" xfId="0" applyNumberFormat="1" applyFont="1" applyFill="1" applyBorder="1" applyAlignment="1">
      <alignment horizontal="center" vertical="top"/>
    </xf>
    <xf numFmtId="182" fontId="8" fillId="0" borderId="42" xfId="0" applyNumberFormat="1" applyFont="1" applyBorder="1" applyAlignment="1" applyProtection="1">
      <alignment horizontal="center" vertical="top"/>
      <protection locked="0"/>
    </xf>
    <xf numFmtId="1" fontId="8" fillId="0" borderId="43" xfId="0" applyNumberFormat="1" applyFont="1" applyBorder="1" applyAlignment="1">
      <alignment horizontal="center" vertical="top"/>
    </xf>
    <xf numFmtId="1" fontId="8" fillId="0" borderId="4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Continuous" vertical="center"/>
    </xf>
    <xf numFmtId="0" fontId="5" fillId="0" borderId="4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46" xfId="0" applyFont="1" applyBorder="1" applyAlignment="1">
      <alignment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" fontId="8" fillId="0" borderId="49" xfId="0" applyNumberFormat="1" applyFont="1" applyBorder="1" applyAlignment="1" applyProtection="1">
      <alignment horizontal="center" vertical="center"/>
      <protection locked="0"/>
    </xf>
    <xf numFmtId="1" fontId="8" fillId="0" borderId="49" xfId="0" applyNumberFormat="1" applyFont="1" applyBorder="1" applyAlignment="1" applyProtection="1">
      <alignment horizontal="center" vertical="top"/>
      <protection locked="0"/>
    </xf>
    <xf numFmtId="1" fontId="8" fillId="0" borderId="35" xfId="0" applyNumberFormat="1" applyFont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left"/>
    </xf>
    <xf numFmtId="0" fontId="5" fillId="0" borderId="50" xfId="0" applyFont="1" applyBorder="1" applyAlignment="1">
      <alignment horizontal="center" vertical="center" wrapText="1"/>
    </xf>
    <xf numFmtId="0" fontId="11" fillId="0" borderId="35" xfId="0" applyFont="1" applyBorder="1" applyAlignment="1" applyProtection="1">
      <alignment horizontal="center"/>
      <protection locked="0"/>
    </xf>
    <xf numFmtId="0" fontId="11" fillId="33" borderId="35" xfId="0" applyFont="1" applyFill="1" applyBorder="1" applyAlignment="1">
      <alignment horizontal="center"/>
    </xf>
    <xf numFmtId="0" fontId="11" fillId="33" borderId="35" xfId="0" applyFont="1" applyFill="1" applyBorder="1" applyAlignment="1">
      <alignment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/>
      <protection locked="0"/>
    </xf>
    <xf numFmtId="0" fontId="11" fillId="33" borderId="47" xfId="0" applyFont="1" applyFill="1" applyBorder="1" applyAlignment="1" applyProtection="1">
      <alignment horizontal="center"/>
      <protection locked="0"/>
    </xf>
    <xf numFmtId="0" fontId="11" fillId="33" borderId="47" xfId="0" applyFont="1" applyFill="1" applyBorder="1" applyAlignment="1" applyProtection="1">
      <alignment/>
      <protection locked="0"/>
    </xf>
    <xf numFmtId="0" fontId="11" fillId="33" borderId="47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0" borderId="16" xfId="0" applyFont="1" applyBorder="1" applyAlignment="1" applyProtection="1">
      <alignment horizontal="center"/>
      <protection locked="0"/>
    </xf>
    <xf numFmtId="0" fontId="11" fillId="33" borderId="16" xfId="0" applyFont="1" applyFill="1" applyBorder="1" applyAlignment="1">
      <alignment/>
    </xf>
    <xf numFmtId="0" fontId="11" fillId="33" borderId="35" xfId="0" applyFont="1" applyFill="1" applyBorder="1" applyAlignment="1" applyProtection="1">
      <alignment/>
      <protection locked="0"/>
    </xf>
    <xf numFmtId="0" fontId="11" fillId="33" borderId="42" xfId="0" applyFont="1" applyFill="1" applyBorder="1" applyAlignment="1">
      <alignment horizontal="center"/>
    </xf>
    <xf numFmtId="0" fontId="11" fillId="0" borderId="35" xfId="0" applyFont="1" applyBorder="1" applyAlignment="1">
      <alignment horizontal="centerContinuous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34" borderId="42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horizontal="center"/>
      <protection/>
    </xf>
    <xf numFmtId="0" fontId="11" fillId="33" borderId="42" xfId="0" applyFont="1" applyFill="1" applyBorder="1" applyAlignment="1" applyProtection="1">
      <alignment horizontal="center"/>
      <protection/>
    </xf>
    <xf numFmtId="0" fontId="16" fillId="0" borderId="40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/>
      <protection locked="0"/>
    </xf>
    <xf numFmtId="0" fontId="6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" fontId="8" fillId="0" borderId="53" xfId="0" applyNumberFormat="1" applyFont="1" applyBorder="1" applyAlignment="1">
      <alignment horizontal="center" vertical="center"/>
    </xf>
    <xf numFmtId="182" fontId="8" fillId="33" borderId="54" xfId="0" applyNumberFormat="1" applyFont="1" applyFill="1" applyBorder="1" applyAlignment="1">
      <alignment horizontal="center" vertical="top"/>
    </xf>
    <xf numFmtId="182" fontId="8" fillId="0" borderId="55" xfId="0" applyNumberFormat="1" applyFont="1" applyBorder="1" applyAlignment="1">
      <alignment horizontal="center" vertical="top"/>
    </xf>
    <xf numFmtId="182" fontId="8" fillId="34" borderId="42" xfId="0" applyNumberFormat="1" applyFont="1" applyFill="1" applyBorder="1" applyAlignment="1">
      <alignment horizontal="center" vertical="center"/>
    </xf>
    <xf numFmtId="182" fontId="8" fillId="0" borderId="31" xfId="0" applyNumberFormat="1" applyFont="1" applyBorder="1" applyAlignment="1">
      <alignment horizontal="center" vertical="top"/>
    </xf>
    <xf numFmtId="182" fontId="8" fillId="0" borderId="56" xfId="0" applyNumberFormat="1" applyFont="1" applyBorder="1" applyAlignment="1">
      <alignment horizontal="center" vertical="center"/>
    </xf>
    <xf numFmtId="182" fontId="8" fillId="0" borderId="39" xfId="0" applyNumberFormat="1" applyFont="1" applyBorder="1" applyAlignment="1">
      <alignment horizontal="center" vertical="center"/>
    </xf>
    <xf numFmtId="182" fontId="8" fillId="0" borderId="42" xfId="0" applyNumberFormat="1" applyFont="1" applyBorder="1" applyAlignment="1">
      <alignment horizontal="center" vertical="center"/>
    </xf>
    <xf numFmtId="182" fontId="8" fillId="0" borderId="57" xfId="0" applyNumberFormat="1" applyFont="1" applyBorder="1" applyAlignment="1">
      <alignment horizontal="center" vertical="center"/>
    </xf>
    <xf numFmtId="182" fontId="11" fillId="0" borderId="47" xfId="0" applyNumberFormat="1" applyFont="1" applyBorder="1" applyAlignment="1">
      <alignment horizontal="center"/>
    </xf>
    <xf numFmtId="182" fontId="11" fillId="0" borderId="40" xfId="0" applyNumberFormat="1" applyFont="1" applyBorder="1" applyAlignment="1">
      <alignment horizontal="center"/>
    </xf>
    <xf numFmtId="182" fontId="11" fillId="0" borderId="35" xfId="0" applyNumberFormat="1" applyFont="1" applyBorder="1" applyAlignment="1">
      <alignment horizontal="center"/>
    </xf>
    <xf numFmtId="182" fontId="11" fillId="0" borderId="42" xfId="0" applyNumberFormat="1" applyFont="1" applyBorder="1" applyAlignment="1">
      <alignment horizontal="center"/>
    </xf>
    <xf numFmtId="182" fontId="11" fillId="0" borderId="47" xfId="0" applyNumberFormat="1" applyFont="1" applyBorder="1" applyAlignment="1" applyProtection="1">
      <alignment horizontal="center"/>
      <protection/>
    </xf>
    <xf numFmtId="182" fontId="11" fillId="0" borderId="42" xfId="0" applyNumberFormat="1" applyFont="1" applyBorder="1" applyAlignment="1">
      <alignment horizontal="center" vertical="center"/>
    </xf>
    <xf numFmtId="182" fontId="8" fillId="0" borderId="42" xfId="0" applyNumberFormat="1" applyFont="1" applyBorder="1" applyAlignment="1">
      <alignment horizontal="center" vertical="top"/>
    </xf>
    <xf numFmtId="182" fontId="8" fillId="0" borderId="13" xfId="0" applyNumberFormat="1" applyFont="1" applyBorder="1" applyAlignment="1">
      <alignment horizontal="center" vertical="top"/>
    </xf>
    <xf numFmtId="182" fontId="0" fillId="0" borderId="50" xfId="0" applyNumberFormat="1" applyFont="1" applyBorder="1" applyAlignment="1">
      <alignment horizontal="center"/>
    </xf>
    <xf numFmtId="182" fontId="0" fillId="0" borderId="58" xfId="0" applyNumberFormat="1" applyFont="1" applyBorder="1" applyAlignment="1">
      <alignment horizontal="center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26" xfId="0" applyNumberFormat="1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 locked="0"/>
    </xf>
    <xf numFmtId="182" fontId="8" fillId="33" borderId="23" xfId="0" applyNumberFormat="1" applyFont="1" applyFill="1" applyBorder="1" applyAlignment="1">
      <alignment horizontal="center" vertical="top"/>
    </xf>
    <xf numFmtId="182" fontId="8" fillId="33" borderId="55" xfId="0" applyNumberFormat="1" applyFont="1" applyFill="1" applyBorder="1" applyAlignment="1">
      <alignment horizontal="center" vertical="top"/>
    </xf>
    <xf numFmtId="182" fontId="8" fillId="33" borderId="33" xfId="0" applyNumberFormat="1" applyFont="1" applyFill="1" applyBorder="1" applyAlignment="1" applyProtection="1">
      <alignment horizontal="center"/>
      <protection locked="0"/>
    </xf>
    <xf numFmtId="1" fontId="8" fillId="33" borderId="43" xfId="0" applyNumberFormat="1" applyFont="1" applyFill="1" applyBorder="1" applyAlignment="1" applyProtection="1">
      <alignment horizontal="center" vertical="top"/>
      <protection locked="0"/>
    </xf>
    <xf numFmtId="1" fontId="8" fillId="33" borderId="59" xfId="0" applyNumberFormat="1" applyFont="1" applyFill="1" applyBorder="1" applyAlignment="1" applyProtection="1">
      <alignment horizontal="center" vertical="center"/>
      <protection/>
    </xf>
    <xf numFmtId="182" fontId="8" fillId="33" borderId="55" xfId="0" applyNumberFormat="1" applyFont="1" applyFill="1" applyBorder="1" applyAlignment="1" applyProtection="1">
      <alignment horizontal="center" vertical="top"/>
      <protection locked="0"/>
    </xf>
    <xf numFmtId="182" fontId="8" fillId="33" borderId="60" xfId="0" applyNumberFormat="1" applyFont="1" applyFill="1" applyBorder="1" applyAlignment="1" applyProtection="1">
      <alignment horizontal="center" vertical="top"/>
      <protection locked="0"/>
    </xf>
    <xf numFmtId="182" fontId="8" fillId="33" borderId="31" xfId="0" applyNumberFormat="1" applyFont="1" applyFill="1" applyBorder="1" applyAlignment="1" applyProtection="1">
      <alignment horizontal="center" vertical="top"/>
      <protection locked="0"/>
    </xf>
    <xf numFmtId="182" fontId="8" fillId="33" borderId="31" xfId="0" applyNumberFormat="1" applyFont="1" applyFill="1" applyBorder="1" applyAlignment="1">
      <alignment horizontal="center" vertical="center"/>
    </xf>
    <xf numFmtId="182" fontId="8" fillId="33" borderId="60" xfId="0" applyNumberFormat="1" applyFont="1" applyFill="1" applyBorder="1" applyAlignment="1">
      <alignment horizontal="center" vertical="center"/>
    </xf>
    <xf numFmtId="0" fontId="11" fillId="33" borderId="35" xfId="0" applyFont="1" applyFill="1" applyBorder="1" applyAlignment="1" applyProtection="1">
      <alignment horizontal="center"/>
      <protection/>
    </xf>
    <xf numFmtId="0" fontId="11" fillId="33" borderId="40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182" fontId="11" fillId="0" borderId="35" xfId="0" applyNumberFormat="1" applyFont="1" applyBorder="1" applyAlignment="1" applyProtection="1">
      <alignment horizontal="center"/>
      <protection/>
    </xf>
    <xf numFmtId="0" fontId="1" fillId="0" borderId="28" xfId="0" applyFont="1" applyBorder="1" applyAlignment="1">
      <alignment horizontal="centerContinuous" vertical="center" wrapText="1"/>
    </xf>
    <xf numFmtId="0" fontId="1" fillId="0" borderId="29" xfId="0" applyFont="1" applyBorder="1" applyAlignment="1">
      <alignment horizontal="centerContinuous" vertical="center" wrapText="1"/>
    </xf>
    <xf numFmtId="0" fontId="11" fillId="34" borderId="40" xfId="0" applyFont="1" applyFill="1" applyBorder="1" applyAlignment="1" applyProtection="1">
      <alignment horizontal="center"/>
      <protection locked="0"/>
    </xf>
    <xf numFmtId="182" fontId="11" fillId="0" borderId="56" xfId="0" applyNumberFormat="1" applyFont="1" applyBorder="1" applyAlignment="1">
      <alignment horizontal="center"/>
    </xf>
    <xf numFmtId="182" fontId="11" fillId="33" borderId="56" xfId="0" applyNumberFormat="1" applyFont="1" applyFill="1" applyBorder="1" applyAlignment="1">
      <alignment horizontal="center"/>
    </xf>
    <xf numFmtId="0" fontId="11" fillId="33" borderId="35" xfId="0" applyFont="1" applyFill="1" applyBorder="1" applyAlignment="1" applyProtection="1">
      <alignment horizontal="center"/>
      <protection locked="0"/>
    </xf>
    <xf numFmtId="182" fontId="11" fillId="33" borderId="47" xfId="0" applyNumberFormat="1" applyFont="1" applyFill="1" applyBorder="1" applyAlignment="1" applyProtection="1">
      <alignment horizontal="center"/>
      <protection/>
    </xf>
    <xf numFmtId="182" fontId="11" fillId="33" borderId="42" xfId="0" applyNumberFormat="1" applyFont="1" applyFill="1" applyBorder="1" applyAlignment="1">
      <alignment horizontal="center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182" fontId="8" fillId="0" borderId="61" xfId="0" applyNumberFormat="1" applyFont="1" applyBorder="1" applyAlignment="1" applyProtection="1">
      <alignment horizontal="center"/>
      <protection locked="0"/>
    </xf>
    <xf numFmtId="1" fontId="8" fillId="0" borderId="62" xfId="0" applyNumberFormat="1" applyFont="1" applyBorder="1" applyAlignment="1" applyProtection="1">
      <alignment horizontal="center" vertical="top"/>
      <protection locked="0"/>
    </xf>
    <xf numFmtId="1" fontId="8" fillId="0" borderId="26" xfId="0" applyNumberFormat="1" applyFont="1" applyBorder="1" applyAlignment="1" applyProtection="1">
      <alignment horizontal="center" vertical="center"/>
      <protection/>
    </xf>
    <xf numFmtId="182" fontId="8" fillId="33" borderId="26" xfId="0" applyNumberFormat="1" applyFont="1" applyFill="1" applyBorder="1" applyAlignment="1">
      <alignment horizontal="center" vertical="top"/>
    </xf>
    <xf numFmtId="182" fontId="8" fillId="34" borderId="46" xfId="0" applyNumberFormat="1" applyFont="1" applyFill="1" applyBorder="1" applyAlignment="1" applyProtection="1">
      <alignment horizontal="center" vertical="top"/>
      <protection locked="0"/>
    </xf>
    <xf numFmtId="182" fontId="8" fillId="0" borderId="46" xfId="0" applyNumberFormat="1" applyFont="1" applyBorder="1" applyAlignment="1" applyProtection="1">
      <alignment horizontal="center" vertical="top"/>
      <protection locked="0"/>
    </xf>
    <xf numFmtId="182" fontId="8" fillId="0" borderId="63" xfId="0" applyNumberFormat="1" applyFont="1" applyBorder="1" applyAlignment="1">
      <alignment horizontal="center" vertical="center"/>
    </xf>
    <xf numFmtId="182" fontId="8" fillId="0" borderId="58" xfId="0" applyNumberFormat="1" applyFont="1" applyBorder="1" applyAlignment="1">
      <alignment horizontal="center" vertical="center"/>
    </xf>
    <xf numFmtId="182" fontId="8" fillId="33" borderId="14" xfId="0" applyNumberFormat="1" applyFont="1" applyFill="1" applyBorder="1" applyAlignment="1" applyProtection="1">
      <alignment horizontal="center"/>
      <protection locked="0"/>
    </xf>
    <xf numFmtId="1" fontId="8" fillId="33" borderId="20" xfId="0" applyNumberFormat="1" applyFont="1" applyFill="1" applyBorder="1" applyAlignment="1" applyProtection="1">
      <alignment horizontal="center" vertical="top"/>
      <protection locked="0"/>
    </xf>
    <xf numFmtId="1" fontId="8" fillId="33" borderId="23" xfId="0" applyNumberFormat="1" applyFont="1" applyFill="1" applyBorder="1" applyAlignment="1" applyProtection="1">
      <alignment horizontal="center" vertical="center"/>
      <protection/>
    </xf>
    <xf numFmtId="182" fontId="8" fillId="33" borderId="23" xfId="0" applyNumberFormat="1" applyFont="1" applyFill="1" applyBorder="1" applyAlignment="1" applyProtection="1">
      <alignment horizontal="center" vertical="top"/>
      <protection locked="0"/>
    </xf>
    <xf numFmtId="182" fontId="8" fillId="33" borderId="12" xfId="0" applyNumberFormat="1" applyFont="1" applyFill="1" applyBorder="1" applyAlignment="1" applyProtection="1">
      <alignment horizontal="center" vertical="top"/>
      <protection locked="0"/>
    </xf>
    <xf numFmtId="182" fontId="8" fillId="33" borderId="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 wrapText="1"/>
    </xf>
    <xf numFmtId="182" fontId="8" fillId="34" borderId="38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8" fillId="0" borderId="64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182" fontId="11" fillId="33" borderId="35" xfId="0" applyNumberFormat="1" applyFont="1" applyFill="1" applyBorder="1" applyAlignment="1" applyProtection="1">
      <alignment horizontal="center"/>
      <protection/>
    </xf>
    <xf numFmtId="0" fontId="11" fillId="33" borderId="4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vertical="center" wrapText="1"/>
    </xf>
    <xf numFmtId="182" fontId="8" fillId="34" borderId="12" xfId="0" applyNumberFormat="1" applyFont="1" applyFill="1" applyBorder="1" applyAlignment="1">
      <alignment horizontal="center" vertical="center"/>
    </xf>
    <xf numFmtId="182" fontId="8" fillId="0" borderId="29" xfId="0" applyNumberFormat="1" applyFont="1" applyBorder="1" applyAlignment="1">
      <alignment horizontal="center" vertical="center"/>
    </xf>
    <xf numFmtId="182" fontId="8" fillId="34" borderId="31" xfId="0" applyNumberFormat="1" applyFont="1" applyFill="1" applyBorder="1" applyAlignment="1" applyProtection="1">
      <alignment horizontal="center" vertical="top"/>
      <protection locked="0"/>
    </xf>
    <xf numFmtId="182" fontId="8" fillId="0" borderId="31" xfId="0" applyNumberFormat="1" applyFont="1" applyBorder="1" applyAlignment="1" applyProtection="1">
      <alignment horizontal="center" vertical="top"/>
      <protection locked="0"/>
    </xf>
    <xf numFmtId="0" fontId="7" fillId="0" borderId="65" xfId="0" applyFont="1" applyBorder="1" applyAlignment="1">
      <alignment/>
    </xf>
    <xf numFmtId="182" fontId="8" fillId="33" borderId="46" xfId="0" applyNumberFormat="1" applyFont="1" applyFill="1" applyBorder="1" applyAlignment="1" applyProtection="1">
      <alignment horizontal="center" vertical="top"/>
      <protection locked="0"/>
    </xf>
    <xf numFmtId="1" fontId="8" fillId="33" borderId="55" xfId="0" applyNumberFormat="1" applyFont="1" applyFill="1" applyBorder="1" applyAlignment="1" applyProtection="1">
      <alignment horizontal="center" vertical="center"/>
      <protection/>
    </xf>
    <xf numFmtId="182" fontId="8" fillId="0" borderId="52" xfId="0" applyNumberFormat="1" applyFont="1" applyBorder="1" applyAlignment="1">
      <alignment horizontal="center" vertical="top"/>
    </xf>
    <xf numFmtId="182" fontId="8" fillId="0" borderId="5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33" borderId="23" xfId="0" applyFont="1" applyFill="1" applyBorder="1" applyAlignment="1" applyProtection="1">
      <alignment/>
      <protection/>
    </xf>
    <xf numFmtId="0" fontId="11" fillId="33" borderId="66" xfId="0" applyFont="1" applyFill="1" applyBorder="1" applyAlignment="1" applyProtection="1">
      <alignment/>
      <protection/>
    </xf>
    <xf numFmtId="0" fontId="11" fillId="33" borderId="66" xfId="0" applyFont="1" applyFill="1" applyBorder="1" applyAlignment="1" applyProtection="1">
      <alignment horizontal="center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23" xfId="0" applyFont="1" applyFill="1" applyBorder="1" applyAlignment="1" applyProtection="1">
      <alignment horizontal="center"/>
      <protection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11" fillId="0" borderId="55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182" fontId="11" fillId="0" borderId="54" xfId="0" applyNumberFormat="1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182" fontId="11" fillId="0" borderId="54" xfId="0" applyNumberFormat="1" applyFont="1" applyBorder="1" applyAlignment="1" applyProtection="1">
      <alignment horizontal="center"/>
      <protection/>
    </xf>
    <xf numFmtId="182" fontId="11" fillId="0" borderId="60" xfId="0" applyNumberFormat="1" applyFont="1" applyBorder="1" applyAlignment="1" applyProtection="1">
      <alignment horizontal="center"/>
      <protection/>
    </xf>
    <xf numFmtId="182" fontId="11" fillId="0" borderId="55" xfId="0" applyNumberFormat="1" applyFont="1" applyBorder="1" applyAlignment="1">
      <alignment horizontal="center"/>
    </xf>
    <xf numFmtId="182" fontId="11" fillId="0" borderId="57" xfId="0" applyNumberFormat="1" applyFont="1" applyBorder="1" applyAlignment="1">
      <alignment horizontal="center"/>
    </xf>
    <xf numFmtId="182" fontId="8" fillId="34" borderId="57" xfId="0" applyNumberFormat="1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" fillId="0" borderId="47" xfId="0" applyFont="1" applyBorder="1" applyAlignment="1">
      <alignment/>
    </xf>
    <xf numFmtId="182" fontId="11" fillId="0" borderId="16" xfId="0" applyNumberFormat="1" applyFont="1" applyBorder="1" applyAlignment="1" applyProtection="1">
      <alignment horizontal="center" vertical="center"/>
      <protection locked="0"/>
    </xf>
    <xf numFmtId="182" fontId="11" fillId="0" borderId="27" xfId="0" applyNumberFormat="1" applyFont="1" applyBorder="1" applyAlignment="1" applyProtection="1">
      <alignment horizontal="center" vertical="center"/>
      <protection locked="0"/>
    </xf>
    <xf numFmtId="182" fontId="11" fillId="0" borderId="64" xfId="0" applyNumberFormat="1" applyFont="1" applyBorder="1" applyAlignment="1" applyProtection="1">
      <alignment horizontal="center" vertical="center"/>
      <protection locked="0"/>
    </xf>
    <xf numFmtId="182" fontId="11" fillId="0" borderId="17" xfId="0" applyNumberFormat="1" applyFont="1" applyBorder="1" applyAlignment="1" applyProtection="1">
      <alignment horizontal="center" vertical="center"/>
      <protection locked="0"/>
    </xf>
    <xf numFmtId="182" fontId="11" fillId="0" borderId="35" xfId="0" applyNumberFormat="1" applyFont="1" applyBorder="1" applyAlignment="1" applyProtection="1">
      <alignment horizontal="center" vertical="center" wrapText="1"/>
      <protection locked="0"/>
    </xf>
    <xf numFmtId="182" fontId="11" fillId="0" borderId="35" xfId="0" applyNumberFormat="1" applyFont="1" applyBorder="1" applyAlignment="1" applyProtection="1">
      <alignment horizontal="center" vertical="center"/>
      <protection locked="0"/>
    </xf>
    <xf numFmtId="182" fontId="11" fillId="0" borderId="23" xfId="0" applyNumberFormat="1" applyFont="1" applyBorder="1" applyAlignment="1" applyProtection="1">
      <alignment horizontal="center" vertical="center"/>
      <protection locked="0"/>
    </xf>
    <xf numFmtId="182" fontId="11" fillId="0" borderId="68" xfId="0" applyNumberFormat="1" applyFont="1" applyBorder="1" applyAlignment="1" applyProtection="1">
      <alignment horizontal="center" vertical="center"/>
      <protection locked="0"/>
    </xf>
    <xf numFmtId="182" fontId="11" fillId="0" borderId="11" xfId="0" applyNumberFormat="1" applyFont="1" applyBorder="1" applyAlignment="1" applyProtection="1">
      <alignment horizontal="center" vertical="center"/>
      <protection locked="0"/>
    </xf>
    <xf numFmtId="0" fontId="0" fillId="35" borderId="40" xfId="0" applyFill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69" xfId="0" applyFont="1" applyBorder="1" applyAlignment="1" applyProtection="1">
      <alignment/>
      <protection locked="0"/>
    </xf>
    <xf numFmtId="0" fontId="0" fillId="0" borderId="70" xfId="0" applyBorder="1" applyAlignment="1" applyProtection="1">
      <alignment vertical="center"/>
      <protection locked="0"/>
    </xf>
    <xf numFmtId="0" fontId="5" fillId="0" borderId="29" xfId="0" applyFont="1" applyBorder="1" applyAlignment="1">
      <alignment vertical="center"/>
    </xf>
    <xf numFmtId="0" fontId="7" fillId="0" borderId="69" xfId="0" applyFont="1" applyBorder="1" applyAlignment="1" applyProtection="1">
      <alignment/>
      <protection locked="0"/>
    </xf>
    <xf numFmtId="182" fontId="20" fillId="0" borderId="44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top"/>
    </xf>
    <xf numFmtId="182" fontId="19" fillId="0" borderId="44" xfId="0" applyNumberFormat="1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top"/>
    </xf>
    <xf numFmtId="182" fontId="19" fillId="0" borderId="63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20" fillId="0" borderId="71" xfId="0" applyNumberFormat="1" applyFont="1" applyBorder="1" applyAlignment="1">
      <alignment horizontal="center" vertical="center"/>
    </xf>
    <xf numFmtId="182" fontId="20" fillId="0" borderId="63" xfId="0" applyNumberFormat="1" applyFont="1" applyBorder="1" applyAlignment="1">
      <alignment horizontal="center" vertical="center"/>
    </xf>
    <xf numFmtId="182" fontId="0" fillId="0" borderId="57" xfId="0" applyNumberFormat="1" applyBorder="1" applyAlignment="1" applyProtection="1">
      <alignment horizontal="center"/>
      <protection/>
    </xf>
    <xf numFmtId="182" fontId="11" fillId="0" borderId="70" xfId="0" applyNumberFormat="1" applyFont="1" applyBorder="1" applyAlignment="1" applyProtection="1">
      <alignment horizontal="center" vertical="center"/>
      <protection/>
    </xf>
    <xf numFmtId="182" fontId="11" fillId="0" borderId="29" xfId="0" applyNumberFormat="1" applyFont="1" applyBorder="1" applyAlignment="1" applyProtection="1">
      <alignment horizontal="center" vertical="center"/>
      <protection/>
    </xf>
    <xf numFmtId="182" fontId="11" fillId="0" borderId="42" xfId="0" applyNumberFormat="1" applyFont="1" applyBorder="1" applyAlignment="1" applyProtection="1">
      <alignment horizontal="center" vertical="center"/>
      <protection/>
    </xf>
    <xf numFmtId="182" fontId="11" fillId="0" borderId="27" xfId="0" applyNumberFormat="1" applyFont="1" applyBorder="1" applyAlignment="1" applyProtection="1">
      <alignment horizontal="center" vertical="center"/>
      <protection/>
    </xf>
    <xf numFmtId="182" fontId="11" fillId="0" borderId="23" xfId="0" applyNumberFormat="1" applyFont="1" applyBorder="1" applyAlignment="1" applyProtection="1">
      <alignment horizontal="center" vertical="center"/>
      <protection/>
    </xf>
    <xf numFmtId="182" fontId="11" fillId="0" borderId="12" xfId="0" applyNumberFormat="1" applyFont="1" applyBorder="1" applyAlignment="1" applyProtection="1">
      <alignment horizontal="center" vertical="center"/>
      <protection/>
    </xf>
    <xf numFmtId="182" fontId="4" fillId="35" borderId="72" xfId="0" applyNumberFormat="1" applyFont="1" applyFill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13" fillId="0" borderId="73" xfId="0" applyFont="1" applyBorder="1" applyAlignment="1" applyProtection="1">
      <alignment horizontal="centerContinuous" vertical="center" wrapTex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 horizontal="centerContinuous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33" borderId="40" xfId="0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/>
      <protection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Continuous" vertical="center" wrapText="1"/>
      <protection locked="0"/>
    </xf>
    <xf numFmtId="0" fontId="4" fillId="0" borderId="42" xfId="0" applyFont="1" applyBorder="1" applyAlignment="1" applyProtection="1">
      <alignment horizontal="centerContinuous" vertical="center" wrapText="1"/>
      <protection locked="0"/>
    </xf>
    <xf numFmtId="0" fontId="4" fillId="0" borderId="42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33" borderId="74" xfId="0" applyFont="1" applyFill="1" applyBorder="1" applyAlignment="1" applyProtection="1">
      <alignment/>
      <protection/>
    </xf>
    <xf numFmtId="182" fontId="11" fillId="0" borderId="42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Continuous" vertical="center" wrapText="1"/>
      <protection locked="0"/>
    </xf>
    <xf numFmtId="0" fontId="4" fillId="0" borderId="12" xfId="0" applyFont="1" applyBorder="1" applyAlignment="1" applyProtection="1">
      <alignment horizontal="centerContinuous" vertical="center" wrapText="1"/>
      <protection locked="0"/>
    </xf>
    <xf numFmtId="0" fontId="4" fillId="0" borderId="12" xfId="0" applyFont="1" applyBorder="1" applyAlignment="1">
      <alignment horizontal="centerContinuous" vertical="center" wrapText="1"/>
    </xf>
    <xf numFmtId="0" fontId="5" fillId="0" borderId="44" xfId="0" applyFont="1" applyBorder="1" applyAlignment="1">
      <alignment vertical="center" wrapText="1"/>
    </xf>
    <xf numFmtId="182" fontId="8" fillId="33" borderId="26" xfId="0" applyNumberFormat="1" applyFont="1" applyFill="1" applyBorder="1" applyAlignment="1" applyProtection="1">
      <alignment horizontal="center" vertical="top"/>
      <protection locked="0"/>
    </xf>
    <xf numFmtId="182" fontId="11" fillId="0" borderId="60" xfId="0" applyNumberFormat="1" applyFont="1" applyBorder="1" applyAlignment="1" applyProtection="1">
      <alignment horizontal="center" vertical="center"/>
      <protection/>
    </xf>
    <xf numFmtId="0" fontId="11" fillId="34" borderId="66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182" fontId="8" fillId="34" borderId="26" xfId="0" applyNumberFormat="1" applyFont="1" applyFill="1" applyBorder="1" applyAlignment="1" applyProtection="1">
      <alignment horizontal="center" vertical="top"/>
      <protection locked="0"/>
    </xf>
    <xf numFmtId="182" fontId="8" fillId="34" borderId="42" xfId="0" applyNumberFormat="1" applyFont="1" applyFill="1" applyBorder="1" applyAlignment="1" applyProtection="1">
      <alignment horizontal="center" vertical="top"/>
      <protection locked="0"/>
    </xf>
    <xf numFmtId="182" fontId="11" fillId="0" borderId="60" xfId="0" applyNumberFormat="1" applyFont="1" applyBorder="1" applyAlignment="1">
      <alignment horizontal="center"/>
    </xf>
    <xf numFmtId="1" fontId="0" fillId="0" borderId="75" xfId="0" applyNumberFormat="1" applyFont="1" applyBorder="1" applyAlignment="1" applyProtection="1">
      <alignment horizontal="center"/>
      <protection/>
    </xf>
    <xf numFmtId="1" fontId="0" fillId="0" borderId="58" xfId="0" applyNumberFormat="1" applyFont="1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Continuous" vertical="center" wrapText="1"/>
      <protection locked="0"/>
    </xf>
    <xf numFmtId="0" fontId="0" fillId="0" borderId="77" xfId="0" applyBorder="1" applyAlignment="1" applyProtection="1">
      <alignment horizontal="centerContinuous"/>
      <protection locked="0"/>
    </xf>
    <xf numFmtId="0" fontId="11" fillId="34" borderId="23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182" fontId="11" fillId="34" borderId="0" xfId="0" applyNumberFormat="1" applyFont="1" applyFill="1" applyBorder="1" applyAlignment="1" applyProtection="1">
      <alignment horizontal="center"/>
      <protection locked="0"/>
    </xf>
    <xf numFmtId="182" fontId="11" fillId="34" borderId="12" xfId="0" applyNumberFormat="1" applyFont="1" applyFill="1" applyBorder="1" applyAlignment="1" applyProtection="1">
      <alignment horizontal="center"/>
      <protection locked="0"/>
    </xf>
    <xf numFmtId="182" fontId="11" fillId="34" borderId="38" xfId="0" applyNumberFormat="1" applyFont="1" applyFill="1" applyBorder="1" applyAlignment="1" applyProtection="1">
      <alignment horizontal="center"/>
      <protection locked="0"/>
    </xf>
    <xf numFmtId="182" fontId="11" fillId="34" borderId="44" xfId="0" applyNumberFormat="1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>
      <alignment horizontal="center"/>
    </xf>
    <xf numFmtId="0" fontId="11" fillId="0" borderId="47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35" borderId="73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7" fillId="0" borderId="7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36" borderId="74" xfId="0" applyFont="1" applyFill="1" applyBorder="1" applyAlignment="1">
      <alignment horizontal="center" vertical="center" wrapText="1"/>
    </xf>
    <xf numFmtId="0" fontId="0" fillId="36" borderId="50" xfId="0" applyFill="1" applyBorder="1" applyAlignment="1">
      <alignment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79" xfId="0" applyFont="1" applyBorder="1" applyAlignment="1">
      <alignment horizontal="center" vertical="top"/>
    </xf>
    <xf numFmtId="0" fontId="21" fillId="0" borderId="17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0" fillId="35" borderId="0" xfId="0" applyNumberFormat="1" applyFont="1" applyFill="1" applyAlignment="1" applyProtection="1">
      <alignment horizontal="center"/>
      <protection locked="0"/>
    </xf>
    <xf numFmtId="49" fontId="0" fillId="35" borderId="0" xfId="0" applyNumberFormat="1" applyFill="1" applyAlignment="1" applyProtection="1">
      <alignment horizontal="center"/>
      <protection locked="0"/>
    </xf>
    <xf numFmtId="0" fontId="19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80" xfId="0" applyFont="1" applyBorder="1" applyAlignment="1">
      <alignment horizontal="center" vertical="top"/>
    </xf>
    <xf numFmtId="0" fontId="19" fillId="0" borderId="45" xfId="0" applyFont="1" applyBorder="1" applyAlignment="1">
      <alignment horizontal="center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al 5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A1">
      <selection activeCell="AD22" sqref="AD22"/>
    </sheetView>
  </sheetViews>
  <sheetFormatPr defaultColWidth="11.421875" defaultRowHeight="12.75"/>
  <cols>
    <col min="1" max="1" width="7.28125" style="94" customWidth="1"/>
    <col min="2" max="2" width="4.7109375" style="94" customWidth="1"/>
    <col min="3" max="3" width="4.7109375" style="0" customWidth="1"/>
    <col min="4" max="4" width="13.28125" style="0" customWidth="1"/>
    <col min="5" max="5" width="5.140625" style="1" customWidth="1"/>
    <col min="6" max="13" width="4.7109375" style="1" customWidth="1"/>
    <col min="14" max="19" width="4.7109375" style="0" customWidth="1"/>
    <col min="20" max="20" width="4.421875" style="0" customWidth="1"/>
    <col min="21" max="24" width="4.28125" style="0" customWidth="1"/>
    <col min="25" max="25" width="4.421875" style="0" customWidth="1"/>
    <col min="26" max="27" width="4.7109375" style="0" customWidth="1"/>
    <col min="28" max="28" width="9.7109375" style="0" customWidth="1"/>
    <col min="30" max="30" width="8.28125" style="0" customWidth="1"/>
    <col min="31" max="31" width="7.421875" style="0" customWidth="1"/>
  </cols>
  <sheetData>
    <row r="1" spans="18:28" ht="13.5" thickBot="1">
      <c r="R1" s="2"/>
      <c r="S1" s="2" t="s">
        <v>138</v>
      </c>
      <c r="T1" s="2"/>
      <c r="U1" s="2"/>
      <c r="V1" s="2"/>
      <c r="W1" s="3"/>
      <c r="X1" s="367"/>
      <c r="Y1" s="368"/>
      <c r="Z1" s="368"/>
      <c r="AA1" s="368"/>
      <c r="AB1" s="369"/>
    </row>
    <row r="2" spans="1:28" ht="13.5" thickBot="1">
      <c r="A2" s="370"/>
      <c r="B2" s="370"/>
      <c r="C2" s="370"/>
      <c r="D2" s="370"/>
      <c r="E2" s="370"/>
      <c r="F2" s="370"/>
      <c r="K2" s="1" t="s">
        <v>49</v>
      </c>
      <c r="R2" s="2"/>
      <c r="S2" s="2" t="s">
        <v>50</v>
      </c>
      <c r="T2" s="2"/>
      <c r="U2" s="2"/>
      <c r="V2" s="2"/>
      <c r="W2" s="3"/>
      <c r="X2" s="367"/>
      <c r="Y2" s="368"/>
      <c r="Z2" s="368"/>
      <c r="AA2" s="368"/>
      <c r="AB2" s="369"/>
    </row>
    <row r="3" spans="1:28" ht="14.25" customHeight="1" thickBot="1">
      <c r="A3" s="370"/>
      <c r="B3" s="370"/>
      <c r="C3" s="370"/>
      <c r="D3" s="370"/>
      <c r="E3" s="370"/>
      <c r="F3" s="370"/>
      <c r="I3" s="389" t="s">
        <v>111</v>
      </c>
      <c r="J3" s="389"/>
      <c r="K3" s="383">
        <f>N3+N5</f>
        <v>0</v>
      </c>
      <c r="L3" s="384"/>
      <c r="M3" s="265" t="s">
        <v>110</v>
      </c>
      <c r="N3" s="301"/>
      <c r="O3" s="268" t="s">
        <v>51</v>
      </c>
      <c r="S3" s="267"/>
      <c r="T3" s="267"/>
      <c r="U3" s="264"/>
      <c r="V3" s="265"/>
      <c r="W3" s="265"/>
      <c r="X3" s="265"/>
      <c r="Y3" s="94"/>
      <c r="Z3" s="94"/>
      <c r="AA3" s="96"/>
      <c r="AB3" s="97"/>
    </row>
    <row r="4" spans="9:28" ht="13.5" customHeight="1" thickBot="1">
      <c r="I4" s="389"/>
      <c r="J4" s="389"/>
      <c r="K4" s="385"/>
      <c r="L4" s="386"/>
      <c r="M4" s="264"/>
      <c r="N4" s="266"/>
      <c r="O4" s="266" t="s">
        <v>52</v>
      </c>
      <c r="P4" s="8"/>
      <c r="S4" s="267"/>
      <c r="T4" s="267"/>
      <c r="U4" s="264"/>
      <c r="V4" s="266"/>
      <c r="W4" s="8"/>
      <c r="X4" s="6" t="s">
        <v>53</v>
      </c>
      <c r="Y4" s="6"/>
      <c r="Z4" s="6"/>
      <c r="AA4" s="6"/>
      <c r="AB4" s="294">
        <f>AB40</f>
        <v>0</v>
      </c>
    </row>
    <row r="5" spans="1:28" ht="14.25" customHeight="1" thickBot="1">
      <c r="A5" s="302" t="s">
        <v>54</v>
      </c>
      <c r="B5" s="302"/>
      <c r="C5" s="7"/>
      <c r="D5" s="3"/>
      <c r="I5" s="389"/>
      <c r="J5" s="389"/>
      <c r="K5" s="387"/>
      <c r="L5" s="388"/>
      <c r="M5" s="264"/>
      <c r="N5" s="301"/>
      <c r="O5" s="268" t="s">
        <v>55</v>
      </c>
      <c r="S5" s="267"/>
      <c r="T5" s="267"/>
      <c r="U5" s="264"/>
      <c r="V5" s="265"/>
      <c r="W5" s="265"/>
      <c r="X5" s="265"/>
      <c r="Y5" s="94"/>
      <c r="Z5" s="94"/>
      <c r="AA5" s="94"/>
      <c r="AB5" s="95"/>
    </row>
    <row r="6" spans="1:26" ht="6.75" customHeight="1" thickBot="1">
      <c r="A6" s="303"/>
      <c r="B6" s="303"/>
      <c r="C6" s="164"/>
      <c r="D6" s="3"/>
      <c r="V6" s="4"/>
      <c r="W6" s="5"/>
      <c r="X6" s="2"/>
      <c r="Y6" s="2"/>
      <c r="Z6" s="2"/>
    </row>
    <row r="7" spans="1:28" ht="36" customHeight="1" thickBot="1">
      <c r="A7" s="304" t="s">
        <v>104</v>
      </c>
      <c r="B7" s="317"/>
      <c r="C7" s="203"/>
      <c r="D7" s="204"/>
      <c r="E7" s="361" t="s">
        <v>82</v>
      </c>
      <c r="F7" s="363" t="s">
        <v>83</v>
      </c>
      <c r="G7" s="371" t="s">
        <v>56</v>
      </c>
      <c r="H7" s="372"/>
      <c r="I7" s="373"/>
      <c r="J7" s="365" t="s">
        <v>5</v>
      </c>
      <c r="K7" s="231" t="s">
        <v>57</v>
      </c>
      <c r="L7" s="232"/>
      <c r="M7" s="227" t="s">
        <v>58</v>
      </c>
      <c r="N7" s="226"/>
      <c r="O7" s="363" t="s">
        <v>86</v>
      </c>
      <c r="P7" s="374" t="s">
        <v>59</v>
      </c>
      <c r="Q7" s="375"/>
      <c r="R7" s="53" t="s">
        <v>60</v>
      </c>
      <c r="S7" s="228"/>
      <c r="T7" s="378" t="s">
        <v>61</v>
      </c>
      <c r="U7" s="379"/>
      <c r="V7" s="379"/>
      <c r="W7" s="379"/>
      <c r="X7" s="380"/>
      <c r="Y7" s="381" t="s">
        <v>125</v>
      </c>
      <c r="Z7" s="376" t="s">
        <v>108</v>
      </c>
      <c r="AA7" s="245" t="s">
        <v>97</v>
      </c>
      <c r="AB7" s="252" t="s">
        <v>9</v>
      </c>
    </row>
    <row r="8" spans="1:28" s="69" customFormat="1" ht="37.5" customHeight="1" thickBot="1">
      <c r="A8" s="305" t="s">
        <v>62</v>
      </c>
      <c r="B8" s="318" t="s">
        <v>114</v>
      </c>
      <c r="C8" s="125" t="s">
        <v>101</v>
      </c>
      <c r="D8" s="126"/>
      <c r="E8" s="362"/>
      <c r="F8" s="364"/>
      <c r="G8" s="125" t="s">
        <v>84</v>
      </c>
      <c r="H8" s="125" t="s">
        <v>85</v>
      </c>
      <c r="I8" s="125"/>
      <c r="J8" s="364"/>
      <c r="K8" s="125" t="s">
        <v>89</v>
      </c>
      <c r="L8" s="125" t="s">
        <v>94</v>
      </c>
      <c r="M8" s="125" t="s">
        <v>88</v>
      </c>
      <c r="N8" s="125" t="s">
        <v>87</v>
      </c>
      <c r="O8" s="366"/>
      <c r="P8" s="140" t="s">
        <v>90</v>
      </c>
      <c r="Q8" s="124" t="s">
        <v>98</v>
      </c>
      <c r="R8" s="125" t="s">
        <v>63</v>
      </c>
      <c r="S8" s="125" t="s">
        <v>64</v>
      </c>
      <c r="T8" s="125" t="s">
        <v>91</v>
      </c>
      <c r="U8" s="125" t="s">
        <v>92</v>
      </c>
      <c r="V8" s="125" t="s">
        <v>93</v>
      </c>
      <c r="W8" s="125"/>
      <c r="X8" s="125"/>
      <c r="Y8" s="382"/>
      <c r="Z8" s="377"/>
      <c r="AA8" s="246" t="s">
        <v>102</v>
      </c>
      <c r="AB8" s="253" t="s">
        <v>65</v>
      </c>
    </row>
    <row r="9" spans="1:28" ht="12" customHeight="1">
      <c r="A9" s="306" t="s">
        <v>67</v>
      </c>
      <c r="B9" s="320"/>
      <c r="C9" s="278"/>
      <c r="D9" s="11" t="s">
        <v>66</v>
      </c>
      <c r="E9" s="141"/>
      <c r="F9" s="141"/>
      <c r="G9" s="141"/>
      <c r="H9" s="141"/>
      <c r="I9" s="141"/>
      <c r="J9" s="141"/>
      <c r="K9" s="351"/>
      <c r="L9" s="141"/>
      <c r="M9" s="141"/>
      <c r="N9" s="141"/>
      <c r="O9" s="141"/>
      <c r="P9" s="141"/>
      <c r="Q9" s="197"/>
      <c r="R9" s="143"/>
      <c r="S9" s="143"/>
      <c r="T9" s="143"/>
      <c r="U9" s="143"/>
      <c r="V9" s="143"/>
      <c r="W9" s="143"/>
      <c r="X9" s="143"/>
      <c r="Y9" s="143"/>
      <c r="Z9" s="143"/>
      <c r="AA9" s="247"/>
      <c r="AB9" s="254"/>
    </row>
    <row r="10" spans="1:28" ht="12" customHeight="1">
      <c r="A10" s="307"/>
      <c r="B10" s="160"/>
      <c r="C10" s="285"/>
      <c r="D10" s="11" t="s">
        <v>96</v>
      </c>
      <c r="E10" s="75">
        <v>4.5</v>
      </c>
      <c r="F10" s="75">
        <v>3</v>
      </c>
      <c r="G10" s="75">
        <v>4</v>
      </c>
      <c r="H10" s="75">
        <v>4</v>
      </c>
      <c r="I10" s="75">
        <v>4</v>
      </c>
      <c r="J10" s="75">
        <v>4.5</v>
      </c>
      <c r="K10" s="351">
        <v>1</v>
      </c>
      <c r="L10" s="75">
        <v>1.5</v>
      </c>
      <c r="M10" s="75">
        <v>1</v>
      </c>
      <c r="N10" s="75">
        <v>1</v>
      </c>
      <c r="O10" s="75">
        <v>1.5</v>
      </c>
      <c r="P10" s="75">
        <v>4</v>
      </c>
      <c r="Q10" s="197"/>
      <c r="R10" s="143"/>
      <c r="S10" s="143"/>
      <c r="T10" s="143"/>
      <c r="U10" s="143"/>
      <c r="V10" s="143"/>
      <c r="W10" s="143"/>
      <c r="X10" s="143"/>
      <c r="Y10" s="143"/>
      <c r="Z10" s="143"/>
      <c r="AA10" s="247"/>
      <c r="AB10" s="254"/>
    </row>
    <row r="11" spans="1:28" ht="12" customHeight="1">
      <c r="A11" s="308"/>
      <c r="B11" s="93" t="s">
        <v>122</v>
      </c>
      <c r="C11" s="93" t="e">
        <f>C9/B9</f>
        <v>#DIV/0!</v>
      </c>
      <c r="D11" s="123" t="s">
        <v>70</v>
      </c>
      <c r="E11" s="144">
        <v>4.5</v>
      </c>
      <c r="F11" s="145">
        <v>3</v>
      </c>
      <c r="G11" s="145">
        <v>4</v>
      </c>
      <c r="H11" s="145">
        <v>4</v>
      </c>
      <c r="I11" s="145"/>
      <c r="J11" s="145">
        <v>4.5</v>
      </c>
      <c r="K11" s="352">
        <v>1</v>
      </c>
      <c r="L11" s="145">
        <v>1.5</v>
      </c>
      <c r="M11" s="145">
        <v>1</v>
      </c>
      <c r="N11" s="145">
        <v>1</v>
      </c>
      <c r="O11" s="145">
        <v>1.5</v>
      </c>
      <c r="P11" s="145">
        <v>4</v>
      </c>
      <c r="Q11" s="158"/>
      <c r="R11" s="147"/>
      <c r="S11" s="147"/>
      <c r="T11" s="147"/>
      <c r="U11" s="147"/>
      <c r="V11" s="147"/>
      <c r="W11" s="147"/>
      <c r="X11" s="147"/>
      <c r="Y11" s="147"/>
      <c r="Z11" s="147"/>
      <c r="AA11" s="248"/>
      <c r="AB11" s="255"/>
    </row>
    <row r="12" spans="1:28" ht="13.5" customHeight="1">
      <c r="A12" s="308"/>
      <c r="B12" s="93"/>
      <c r="C12" s="93"/>
      <c r="D12" s="122" t="s">
        <v>95</v>
      </c>
      <c r="E12" s="174">
        <f>E9*E11</f>
        <v>0</v>
      </c>
      <c r="F12" s="174">
        <f aca="true" t="shared" si="0" ref="F12:P12">F9*F11</f>
        <v>0</v>
      </c>
      <c r="G12" s="174">
        <f t="shared" si="0"/>
        <v>0</v>
      </c>
      <c r="H12" s="174">
        <f t="shared" si="0"/>
        <v>0</v>
      </c>
      <c r="I12" s="174">
        <f t="shared" si="0"/>
        <v>0</v>
      </c>
      <c r="J12" s="174">
        <f t="shared" si="0"/>
        <v>0</v>
      </c>
      <c r="K12" s="174">
        <f t="shared" si="0"/>
        <v>0</v>
      </c>
      <c r="L12" s="174">
        <f t="shared" si="0"/>
        <v>0</v>
      </c>
      <c r="M12" s="174">
        <f t="shared" si="0"/>
        <v>0</v>
      </c>
      <c r="N12" s="174">
        <f t="shared" si="0"/>
        <v>0</v>
      </c>
      <c r="O12" s="174">
        <f t="shared" si="0"/>
        <v>0</v>
      </c>
      <c r="P12" s="174">
        <f t="shared" si="0"/>
        <v>0</v>
      </c>
      <c r="Q12" s="158"/>
      <c r="R12" s="148"/>
      <c r="S12" s="148"/>
      <c r="T12" s="148"/>
      <c r="U12" s="148"/>
      <c r="V12" s="148"/>
      <c r="W12" s="148"/>
      <c r="X12" s="148"/>
      <c r="Y12" s="148"/>
      <c r="Z12" s="148"/>
      <c r="AA12" s="249"/>
      <c r="AB12" s="256">
        <f>E12+F12+G12+H12+I12+J12+K12+L12+M12+N12+O12+P12+R12+S12+T12+U12+V12+W12+X12+AA12</f>
        <v>0</v>
      </c>
    </row>
    <row r="13" spans="1:28" ht="12" customHeight="1">
      <c r="A13" s="308"/>
      <c r="B13" s="93" t="s">
        <v>115</v>
      </c>
      <c r="C13" s="93" t="e">
        <f>C9/L9</f>
        <v>#DIV/0!</v>
      </c>
      <c r="D13" s="123" t="s">
        <v>109</v>
      </c>
      <c r="E13" s="146"/>
      <c r="F13" s="146"/>
      <c r="G13" s="145"/>
      <c r="H13" s="145"/>
      <c r="I13" s="145"/>
      <c r="J13" s="146"/>
      <c r="K13" s="146"/>
      <c r="L13" s="146"/>
      <c r="M13" s="146"/>
      <c r="N13" s="146"/>
      <c r="O13" s="146"/>
      <c r="P13" s="146"/>
      <c r="Q13" s="158"/>
      <c r="R13" s="148"/>
      <c r="S13" s="148"/>
      <c r="T13" s="148"/>
      <c r="U13" s="148"/>
      <c r="V13" s="148"/>
      <c r="W13" s="148"/>
      <c r="X13" s="148"/>
      <c r="Y13" s="148"/>
      <c r="Z13" s="148"/>
      <c r="AA13" s="249"/>
      <c r="AB13" s="256">
        <f>E13+F13+G13+H13+I13+J13+K13+L13+M13+N13+O13+P13+R13+S13+T13+U13+V13+W13+X13+AA13</f>
        <v>0</v>
      </c>
    </row>
    <row r="14" spans="1:28" ht="16.5" customHeight="1">
      <c r="A14" s="307"/>
      <c r="B14" s="93" t="s">
        <v>116</v>
      </c>
      <c r="C14" s="93" t="e">
        <f>C9/O9</f>
        <v>#DIV/0!</v>
      </c>
      <c r="D14" s="333" t="s">
        <v>128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58"/>
      <c r="R14" s="148"/>
      <c r="S14" s="148"/>
      <c r="T14" s="148"/>
      <c r="U14" s="148"/>
      <c r="V14" s="148"/>
      <c r="W14" s="148"/>
      <c r="X14" s="148"/>
      <c r="Y14" s="148"/>
      <c r="Z14" s="148"/>
      <c r="AA14" s="350"/>
      <c r="AB14" s="256">
        <f>E14+F14+G14+H14+I14+J14+K14+L14+M14+N14+O14+P14+R14+S14+T14+U14+V14+W14+X14+AA14</f>
        <v>0</v>
      </c>
    </row>
    <row r="15" spans="1:28" ht="13.5" customHeight="1" thickBot="1">
      <c r="A15" s="309"/>
      <c r="B15" s="279"/>
      <c r="C15" s="281"/>
      <c r="D15" s="132" t="s">
        <v>68</v>
      </c>
      <c r="E15" s="175">
        <f>SUM(E12:E14)</f>
        <v>0</v>
      </c>
      <c r="F15" s="175">
        <f aca="true" t="shared" si="1" ref="F15:P15">SUM(F12:F14)</f>
        <v>0</v>
      </c>
      <c r="G15" s="175">
        <f t="shared" si="1"/>
        <v>0</v>
      </c>
      <c r="H15" s="175">
        <f t="shared" si="1"/>
        <v>0</v>
      </c>
      <c r="I15" s="175">
        <f t="shared" si="1"/>
        <v>0</v>
      </c>
      <c r="J15" s="175">
        <f t="shared" si="1"/>
        <v>0</v>
      </c>
      <c r="K15" s="175">
        <f t="shared" si="1"/>
        <v>0</v>
      </c>
      <c r="L15" s="175">
        <f t="shared" si="1"/>
        <v>0</v>
      </c>
      <c r="M15" s="175">
        <f t="shared" si="1"/>
        <v>0</v>
      </c>
      <c r="N15" s="175">
        <f t="shared" si="1"/>
        <v>0</v>
      </c>
      <c r="O15" s="175">
        <f t="shared" si="1"/>
        <v>0</v>
      </c>
      <c r="P15" s="175">
        <f t="shared" si="1"/>
        <v>0</v>
      </c>
      <c r="Q15" s="198"/>
      <c r="R15" s="149"/>
      <c r="S15" s="149"/>
      <c r="T15" s="149"/>
      <c r="U15" s="149"/>
      <c r="V15" s="149"/>
      <c r="W15" s="149"/>
      <c r="X15" s="149"/>
      <c r="Y15" s="149"/>
      <c r="Z15" s="149"/>
      <c r="AA15" s="347">
        <f>AC14</f>
        <v>0</v>
      </c>
      <c r="AB15" s="340">
        <f>SUM(E15:AA15)</f>
        <v>0</v>
      </c>
    </row>
    <row r="16" spans="1:28" ht="12" customHeight="1">
      <c r="A16" s="306" t="s">
        <v>69</v>
      </c>
      <c r="B16" s="321"/>
      <c r="C16" s="280"/>
      <c r="D16" s="133" t="s">
        <v>66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99"/>
      <c r="R16" s="150"/>
      <c r="S16" s="151"/>
      <c r="T16" s="353"/>
      <c r="U16" s="353"/>
      <c r="V16" s="353"/>
      <c r="W16" s="151"/>
      <c r="X16" s="151"/>
      <c r="Y16" s="151"/>
      <c r="Z16" s="151"/>
      <c r="AA16" s="250"/>
      <c r="AB16" s="260"/>
    </row>
    <row r="17" spans="1:28" ht="12" customHeight="1">
      <c r="A17" s="307"/>
      <c r="B17" s="160"/>
      <c r="C17" s="285"/>
      <c r="D17" s="11" t="s">
        <v>79</v>
      </c>
      <c r="E17" s="75">
        <v>4.5</v>
      </c>
      <c r="F17" s="75">
        <v>3</v>
      </c>
      <c r="G17" s="75">
        <v>3</v>
      </c>
      <c r="H17" s="75">
        <v>3</v>
      </c>
      <c r="I17" s="75">
        <v>3</v>
      </c>
      <c r="J17" s="75">
        <v>3.5</v>
      </c>
      <c r="K17" s="75">
        <v>1.5</v>
      </c>
      <c r="L17" s="75">
        <v>1.5</v>
      </c>
      <c r="M17" s="131">
        <v>1</v>
      </c>
      <c r="N17" s="130">
        <v>1</v>
      </c>
      <c r="O17" s="75">
        <v>1.5</v>
      </c>
      <c r="P17" s="75">
        <v>3</v>
      </c>
      <c r="Q17" s="197"/>
      <c r="R17" s="75">
        <v>2</v>
      </c>
      <c r="S17" s="143"/>
      <c r="T17" s="351">
        <v>2.5</v>
      </c>
      <c r="U17" s="351">
        <v>2.5</v>
      </c>
      <c r="V17" s="351">
        <v>2.5</v>
      </c>
      <c r="W17" s="143"/>
      <c r="X17" s="143"/>
      <c r="Y17" s="143"/>
      <c r="Z17" s="143"/>
      <c r="AA17" s="247"/>
      <c r="AB17" s="256"/>
    </row>
    <row r="18" spans="1:28" ht="12" customHeight="1">
      <c r="A18" s="308"/>
      <c r="B18" s="93" t="s">
        <v>122</v>
      </c>
      <c r="C18" s="93" t="e">
        <f>C16/B16</f>
        <v>#DIV/0!</v>
      </c>
      <c r="D18" s="121" t="s">
        <v>80</v>
      </c>
      <c r="E18" s="176">
        <f>E16*E17</f>
        <v>0</v>
      </c>
      <c r="F18" s="176">
        <f aca="true" t="shared" si="2" ref="F18:P18">F16*F17</f>
        <v>0</v>
      </c>
      <c r="G18" s="176">
        <f t="shared" si="2"/>
        <v>0</v>
      </c>
      <c r="H18" s="176">
        <f t="shared" si="2"/>
        <v>0</v>
      </c>
      <c r="I18" s="176">
        <f t="shared" si="2"/>
        <v>0</v>
      </c>
      <c r="J18" s="176">
        <f t="shared" si="2"/>
        <v>0</v>
      </c>
      <c r="K18" s="176">
        <f t="shared" si="2"/>
        <v>0</v>
      </c>
      <c r="L18" s="176">
        <f t="shared" si="2"/>
        <v>0</v>
      </c>
      <c r="M18" s="176">
        <f t="shared" si="2"/>
        <v>0</v>
      </c>
      <c r="N18" s="176">
        <f t="shared" si="2"/>
        <v>0</v>
      </c>
      <c r="O18" s="176">
        <f t="shared" si="2"/>
        <v>0</v>
      </c>
      <c r="P18" s="176">
        <f t="shared" si="2"/>
        <v>0</v>
      </c>
      <c r="Q18" s="197"/>
      <c r="R18" s="176">
        <f>R16*R17</f>
        <v>0</v>
      </c>
      <c r="S18" s="143"/>
      <c r="T18" s="176">
        <f>T16*T17</f>
        <v>0</v>
      </c>
      <c r="U18" s="176">
        <f>U16*U17</f>
        <v>0</v>
      </c>
      <c r="V18" s="176">
        <f>V16*V17</f>
        <v>0</v>
      </c>
      <c r="W18" s="143"/>
      <c r="X18" s="143"/>
      <c r="Y18" s="143"/>
      <c r="Z18" s="143"/>
      <c r="AA18" s="247"/>
      <c r="AB18" s="256">
        <f>E18+F18+G18+H18+I18+J18+K18+L18+M18+N18+O18+P18+R18+S18+T18+U18+V18+W18+X18+AA18</f>
        <v>0</v>
      </c>
    </row>
    <row r="19" spans="1:28" ht="12" customHeight="1">
      <c r="A19" s="308"/>
      <c r="B19" s="93"/>
      <c r="C19" s="93"/>
      <c r="D19" s="11"/>
      <c r="E19" s="142"/>
      <c r="F19" s="142"/>
      <c r="G19" s="141"/>
      <c r="H19" s="141"/>
      <c r="I19" s="141"/>
      <c r="J19" s="142"/>
      <c r="K19" s="142"/>
      <c r="L19" s="142"/>
      <c r="M19" s="142"/>
      <c r="N19" s="142"/>
      <c r="O19" s="142"/>
      <c r="P19" s="142"/>
      <c r="Q19" s="197"/>
      <c r="R19" s="142"/>
      <c r="S19" s="143"/>
      <c r="T19" s="143"/>
      <c r="U19" s="143"/>
      <c r="V19" s="143"/>
      <c r="W19" s="143"/>
      <c r="X19" s="143"/>
      <c r="Y19" s="143"/>
      <c r="Z19" s="143"/>
      <c r="AA19" s="247"/>
      <c r="AB19" s="256">
        <f>E19+F19+G19+H19+I19+J19+K19+L19+M19+N19+O19+P19+R19+S19+T19+U19+V19+W19+X19+AA19</f>
        <v>0</v>
      </c>
    </row>
    <row r="20" spans="1:31" ht="12" customHeight="1">
      <c r="A20" s="308"/>
      <c r="B20" s="93" t="s">
        <v>115</v>
      </c>
      <c r="C20" s="93" t="e">
        <f>C16/K16</f>
        <v>#DIV/0!</v>
      </c>
      <c r="D20" s="11" t="s">
        <v>128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97"/>
      <c r="R20" s="141"/>
      <c r="S20" s="152"/>
      <c r="T20" s="152"/>
      <c r="U20" s="152"/>
      <c r="V20" s="152"/>
      <c r="W20" s="152"/>
      <c r="X20" s="152"/>
      <c r="Y20" s="152"/>
      <c r="Z20" s="152"/>
      <c r="AA20" s="345"/>
      <c r="AB20" s="256">
        <f>E20+F20+G20+H20+I20+J20+K20+L20+M20+N20+O20+P20+R20+S20+T20+U20+V20+W20+X20+AA20</f>
        <v>0</v>
      </c>
      <c r="AD20" s="354" t="s">
        <v>134</v>
      </c>
      <c r="AE20" s="355" t="s">
        <v>135</v>
      </c>
    </row>
    <row r="21" spans="1:31" ht="15" customHeight="1">
      <c r="A21" s="310"/>
      <c r="B21" s="93" t="s">
        <v>116</v>
      </c>
      <c r="C21" s="93" t="e">
        <f>C16/O16</f>
        <v>#DIV/0!</v>
      </c>
      <c r="D21" s="120" t="s">
        <v>129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97"/>
      <c r="R21" s="141"/>
      <c r="S21" s="152"/>
      <c r="T21" s="152"/>
      <c r="U21" s="152"/>
      <c r="V21" s="152"/>
      <c r="W21" s="152"/>
      <c r="X21" s="152"/>
      <c r="Y21" s="152"/>
      <c r="Z21" s="152"/>
      <c r="AA21" s="345"/>
      <c r="AB21" s="256">
        <f>E21+F21+G21+H21+I21+J21+K21+L21+M21+N21+O21+P21+R21+S21+T21+U21+V21+W21+X21+AA21</f>
        <v>0</v>
      </c>
      <c r="AD21" s="73" t="s">
        <v>131</v>
      </c>
      <c r="AE21" s="356"/>
    </row>
    <row r="22" spans="1:31" s="73" customFormat="1" ht="13.5" customHeight="1" thickBot="1">
      <c r="A22" s="311"/>
      <c r="B22" s="279"/>
      <c r="C22" s="161"/>
      <c r="D22" s="72" t="s">
        <v>71</v>
      </c>
      <c r="E22" s="177">
        <f>SUM(E18:E21)</f>
        <v>0</v>
      </c>
      <c r="F22" s="177">
        <f>SUM(F18:F21)</f>
        <v>0</v>
      </c>
      <c r="G22" s="177">
        <f aca="true" t="shared" si="3" ref="G22:P22">SUM(G18:G21)</f>
        <v>0</v>
      </c>
      <c r="H22" s="177">
        <f t="shared" si="3"/>
        <v>0</v>
      </c>
      <c r="I22" s="177">
        <f t="shared" si="3"/>
        <v>0</v>
      </c>
      <c r="J22" s="177">
        <f t="shared" si="3"/>
        <v>0</v>
      </c>
      <c r="K22" s="177">
        <f t="shared" si="3"/>
        <v>0</v>
      </c>
      <c r="L22" s="177">
        <f t="shared" si="3"/>
        <v>0</v>
      </c>
      <c r="M22" s="177">
        <f t="shared" si="3"/>
        <v>0</v>
      </c>
      <c r="N22" s="177">
        <f t="shared" si="3"/>
        <v>0</v>
      </c>
      <c r="O22" s="177">
        <f t="shared" si="3"/>
        <v>0</v>
      </c>
      <c r="P22" s="177">
        <f t="shared" si="3"/>
        <v>0</v>
      </c>
      <c r="Q22" s="159"/>
      <c r="R22" s="177">
        <f>SUM(R18:R21)</f>
        <v>0</v>
      </c>
      <c r="S22" s="153"/>
      <c r="T22" s="177">
        <f>SUM(T18:T21)</f>
        <v>0</v>
      </c>
      <c r="U22" s="177">
        <f>SUM(U18:U21)</f>
        <v>0</v>
      </c>
      <c r="V22" s="177">
        <f>SUM(V18:V21)</f>
        <v>0</v>
      </c>
      <c r="W22" s="153"/>
      <c r="X22" s="153"/>
      <c r="Y22" s="153"/>
      <c r="Z22" s="153"/>
      <c r="AA22" s="348">
        <f>SUM(AA20:AA21)</f>
        <v>0</v>
      </c>
      <c r="AB22" s="256">
        <f>SUM(E22:AA22)</f>
        <v>0</v>
      </c>
      <c r="AD22" s="73" t="s">
        <v>132</v>
      </c>
      <c r="AE22" s="356"/>
    </row>
    <row r="23" spans="1:31" ht="12" customHeight="1">
      <c r="A23" s="310" t="s">
        <v>72</v>
      </c>
      <c r="B23" s="328"/>
      <c r="C23" s="278"/>
      <c r="D23" s="127" t="s">
        <v>66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97"/>
      <c r="R23" s="141"/>
      <c r="S23" s="142"/>
      <c r="T23" s="141"/>
      <c r="U23" s="141"/>
      <c r="V23" s="141"/>
      <c r="W23" s="141"/>
      <c r="X23" s="141"/>
      <c r="Y23" s="208"/>
      <c r="Z23" s="208"/>
      <c r="AA23" s="251"/>
      <c r="AB23" s="257"/>
      <c r="AD23" s="73" t="s">
        <v>130</v>
      </c>
      <c r="AE23" s="356"/>
    </row>
    <row r="24" spans="1:31" ht="12" customHeight="1">
      <c r="A24" s="307"/>
      <c r="B24" s="160"/>
      <c r="C24" s="285"/>
      <c r="D24" s="123" t="s">
        <v>79</v>
      </c>
      <c r="E24" s="75">
        <v>4.5</v>
      </c>
      <c r="F24" s="75">
        <v>3</v>
      </c>
      <c r="G24" s="75">
        <v>3</v>
      </c>
      <c r="H24" s="75">
        <v>3</v>
      </c>
      <c r="I24" s="75">
        <v>3</v>
      </c>
      <c r="J24" s="75">
        <v>3.5</v>
      </c>
      <c r="K24" s="75">
        <v>1.5</v>
      </c>
      <c r="L24" s="75">
        <v>1.5</v>
      </c>
      <c r="M24" s="154">
        <v>1</v>
      </c>
      <c r="N24" s="154">
        <v>1</v>
      </c>
      <c r="O24" s="75">
        <v>1.5</v>
      </c>
      <c r="P24" s="75">
        <v>3</v>
      </c>
      <c r="Q24" s="197"/>
      <c r="R24" s="75">
        <v>3</v>
      </c>
      <c r="S24" s="142"/>
      <c r="T24" s="75">
        <v>2.5</v>
      </c>
      <c r="U24" s="75">
        <v>2.5</v>
      </c>
      <c r="V24" s="75">
        <v>2.5</v>
      </c>
      <c r="W24" s="75">
        <v>2.5</v>
      </c>
      <c r="X24" s="75">
        <v>2.5</v>
      </c>
      <c r="Y24" s="142"/>
      <c r="Z24" s="142"/>
      <c r="AA24" s="251"/>
      <c r="AB24" s="254"/>
      <c r="AD24" s="73" t="s">
        <v>98</v>
      </c>
      <c r="AE24" s="356"/>
    </row>
    <row r="25" spans="1:31" ht="12" customHeight="1">
      <c r="A25" s="308"/>
      <c r="B25" s="93" t="s">
        <v>122</v>
      </c>
      <c r="C25" s="93" t="e">
        <f>C23/B23</f>
        <v>#DIV/0!</v>
      </c>
      <c r="D25" s="139" t="s">
        <v>81</v>
      </c>
      <c r="E25" s="178">
        <f>E23*E24</f>
        <v>0</v>
      </c>
      <c r="F25" s="178">
        <f aca="true" t="shared" si="4" ref="F25:P25">F23*F24</f>
        <v>0</v>
      </c>
      <c r="G25" s="178">
        <f t="shared" si="4"/>
        <v>0</v>
      </c>
      <c r="H25" s="178">
        <f t="shared" si="4"/>
        <v>0</v>
      </c>
      <c r="I25" s="178">
        <f t="shared" si="4"/>
        <v>0</v>
      </c>
      <c r="J25" s="178">
        <f t="shared" si="4"/>
        <v>0</v>
      </c>
      <c r="K25" s="178">
        <f t="shared" si="4"/>
        <v>0</v>
      </c>
      <c r="L25" s="178">
        <f t="shared" si="4"/>
        <v>0</v>
      </c>
      <c r="M25" s="178">
        <f t="shared" si="4"/>
        <v>0</v>
      </c>
      <c r="N25" s="178">
        <f t="shared" si="4"/>
        <v>0</v>
      </c>
      <c r="O25" s="178">
        <f t="shared" si="4"/>
        <v>0</v>
      </c>
      <c r="P25" s="178">
        <f t="shared" si="4"/>
        <v>0</v>
      </c>
      <c r="Q25" s="158"/>
      <c r="R25" s="178">
        <f>R23*R24</f>
        <v>0</v>
      </c>
      <c r="S25" s="158"/>
      <c r="T25" s="178">
        <f>T23*T24</f>
        <v>0</v>
      </c>
      <c r="U25" s="178">
        <f>U23*U24</f>
        <v>0</v>
      </c>
      <c r="V25" s="178">
        <f>V23*V24</f>
        <v>0</v>
      </c>
      <c r="W25" s="178">
        <f>W23*W24</f>
        <v>0</v>
      </c>
      <c r="X25" s="178">
        <f>X23*X24</f>
        <v>0</v>
      </c>
      <c r="Y25" s="209"/>
      <c r="Z25" s="209"/>
      <c r="AA25" s="249"/>
      <c r="AB25" s="258">
        <f>E25+F25+G25+H25+I25+J25+K25+L25+M25+N25+O25+P25+R25+T25+U25+V25+W25+X25+Y25+Z25+AA25</f>
        <v>0</v>
      </c>
      <c r="AD25" s="73" t="s">
        <v>133</v>
      </c>
      <c r="AE25" s="356"/>
    </row>
    <row r="26" spans="1:31" ht="12" customHeight="1">
      <c r="A26" s="308"/>
      <c r="B26" s="93"/>
      <c r="C26" s="93"/>
      <c r="D26" s="128"/>
      <c r="E26" s="142"/>
      <c r="F26" s="142"/>
      <c r="G26" s="142"/>
      <c r="H26" s="142"/>
      <c r="I26" s="142"/>
      <c r="J26" s="142"/>
      <c r="K26" s="142"/>
      <c r="L26" s="142"/>
      <c r="M26" s="263"/>
      <c r="N26" s="263"/>
      <c r="O26" s="142"/>
      <c r="P26" s="142"/>
      <c r="Q26" s="197"/>
      <c r="R26" s="142"/>
      <c r="S26" s="142"/>
      <c r="T26" s="141"/>
      <c r="U26" s="141"/>
      <c r="V26" s="141"/>
      <c r="W26" s="141"/>
      <c r="X26" s="141"/>
      <c r="Y26" s="142"/>
      <c r="Z26" s="142"/>
      <c r="AA26" s="251"/>
      <c r="AB26" s="258">
        <f>E26+F26+G26+H26+I26+J26+K26+L26+M26+N26+O26+P26+R26+T26+U26+V26+W26+X26+Y26+Z26+AA26</f>
        <v>0</v>
      </c>
      <c r="AD26" s="73" t="s">
        <v>137</v>
      </c>
      <c r="AE26" s="356"/>
    </row>
    <row r="27" spans="1:31" ht="12" customHeight="1">
      <c r="A27" s="308"/>
      <c r="B27" s="93" t="s">
        <v>115</v>
      </c>
      <c r="C27" s="93" t="e">
        <f>C23/K23</f>
        <v>#DIV/0!</v>
      </c>
      <c r="D27" s="11" t="s">
        <v>128</v>
      </c>
      <c r="E27" s="144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58"/>
      <c r="R27" s="145"/>
      <c r="S27" s="146"/>
      <c r="T27" s="145"/>
      <c r="U27" s="145"/>
      <c r="V27" s="145"/>
      <c r="W27" s="145"/>
      <c r="X27" s="145"/>
      <c r="Y27" s="146"/>
      <c r="Z27" s="146"/>
      <c r="AA27" s="336"/>
      <c r="AB27" s="258">
        <f>E27+F27+G27+H27+I27+J27+K27+L27+M27+N27+O27+P27+R27+T27+U27+V27+W27+X27+Y27+Z27+AA27</f>
        <v>0</v>
      </c>
      <c r="AD27" s="73" t="s">
        <v>125</v>
      </c>
      <c r="AE27" s="356"/>
    </row>
    <row r="28" spans="1:31" ht="15" customHeight="1">
      <c r="A28" s="310"/>
      <c r="B28" s="93" t="s">
        <v>116</v>
      </c>
      <c r="C28" s="93" t="e">
        <f>C23/O23</f>
        <v>#DIV/0!</v>
      </c>
      <c r="D28" s="120" t="s">
        <v>129</v>
      </c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58"/>
      <c r="R28" s="145"/>
      <c r="S28" s="146"/>
      <c r="T28" s="145"/>
      <c r="U28" s="145"/>
      <c r="V28" s="145"/>
      <c r="W28" s="145"/>
      <c r="X28" s="145"/>
      <c r="Y28" s="146"/>
      <c r="Z28" s="146"/>
      <c r="AA28" s="336"/>
      <c r="AB28" s="258">
        <f>E28+F28+G28+H28+I28+J28+K28+L28+M28+N28+O28+P28+R28+T28+U28+V28+W28+X28+Y28+Z28+AA28</f>
        <v>0</v>
      </c>
      <c r="AD28" s="354" t="s">
        <v>136</v>
      </c>
      <c r="AE28" s="357">
        <f>SUM(AE21:AE27)</f>
        <v>0</v>
      </c>
    </row>
    <row r="29" spans="1:28" ht="13.5" customHeight="1" thickBot="1">
      <c r="A29" s="312"/>
      <c r="B29" s="279"/>
      <c r="C29" s="161"/>
      <c r="D29" s="129" t="s">
        <v>73</v>
      </c>
      <c r="E29" s="177">
        <f>SUM(E25:E28)</f>
        <v>0</v>
      </c>
      <c r="F29" s="177">
        <f aca="true" t="shared" si="5" ref="F29:P29">SUM(F25:F28)</f>
        <v>0</v>
      </c>
      <c r="G29" s="177">
        <f t="shared" si="5"/>
        <v>0</v>
      </c>
      <c r="H29" s="177">
        <f t="shared" si="5"/>
        <v>0</v>
      </c>
      <c r="I29" s="177">
        <f t="shared" si="5"/>
        <v>0</v>
      </c>
      <c r="J29" s="177">
        <f t="shared" si="5"/>
        <v>0</v>
      </c>
      <c r="K29" s="177">
        <f t="shared" si="5"/>
        <v>0</v>
      </c>
      <c r="L29" s="177">
        <f t="shared" si="5"/>
        <v>0</v>
      </c>
      <c r="M29" s="177">
        <f t="shared" si="5"/>
        <v>0</v>
      </c>
      <c r="N29" s="177">
        <f t="shared" si="5"/>
        <v>0</v>
      </c>
      <c r="O29" s="177">
        <f t="shared" si="5"/>
        <v>0</v>
      </c>
      <c r="P29" s="177">
        <f t="shared" si="5"/>
        <v>0</v>
      </c>
      <c r="Q29" s="159"/>
      <c r="R29" s="177">
        <f>SUM(R25:R28)</f>
        <v>0</v>
      </c>
      <c r="S29" s="153"/>
      <c r="T29" s="177">
        <f>SUM(T25:T28)</f>
        <v>0</v>
      </c>
      <c r="U29" s="177">
        <f>SUM(U25:U28)</f>
        <v>0</v>
      </c>
      <c r="V29" s="177">
        <f>SUM(V25:V28)</f>
        <v>0</v>
      </c>
      <c r="W29" s="177">
        <f>SUM(W25:W28)</f>
        <v>0</v>
      </c>
      <c r="X29" s="177">
        <f>SUM(X25:X28)</f>
        <v>0</v>
      </c>
      <c r="Y29" s="210"/>
      <c r="Z29" s="210"/>
      <c r="AA29" s="348">
        <f>SUM(AA27:AA28)</f>
        <v>0</v>
      </c>
      <c r="AB29" s="259">
        <f>SUM(E29:AA29)</f>
        <v>0</v>
      </c>
    </row>
    <row r="30" spans="1:28" ht="12" customHeight="1">
      <c r="A30" s="310" t="s">
        <v>74</v>
      </c>
      <c r="B30" s="328"/>
      <c r="C30" s="278"/>
      <c r="D30" s="11" t="s">
        <v>75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97"/>
      <c r="R30" s="141"/>
      <c r="S30" s="141"/>
      <c r="T30" s="141"/>
      <c r="U30" s="141"/>
      <c r="V30" s="141"/>
      <c r="W30" s="141"/>
      <c r="X30" s="141"/>
      <c r="Y30" s="208"/>
      <c r="Z30" s="208"/>
      <c r="AA30" s="251"/>
      <c r="AB30" s="254"/>
    </row>
    <row r="31" spans="1:28" ht="12" customHeight="1">
      <c r="A31" s="313"/>
      <c r="B31" s="93"/>
      <c r="C31" s="285"/>
      <c r="D31" s="11" t="s">
        <v>79</v>
      </c>
      <c r="E31" s="75">
        <v>4</v>
      </c>
      <c r="F31" s="75">
        <v>3.5</v>
      </c>
      <c r="G31" s="75">
        <v>3</v>
      </c>
      <c r="H31" s="75">
        <v>3</v>
      </c>
      <c r="I31" s="75">
        <v>3</v>
      </c>
      <c r="J31" s="75">
        <v>3.5</v>
      </c>
      <c r="K31" s="75">
        <v>1.5</v>
      </c>
      <c r="L31" s="75">
        <v>1.5</v>
      </c>
      <c r="M31" s="75">
        <v>1</v>
      </c>
      <c r="N31" s="75">
        <v>1</v>
      </c>
      <c r="O31" s="75">
        <v>1.5</v>
      </c>
      <c r="P31" s="75">
        <v>3</v>
      </c>
      <c r="Q31" s="197"/>
      <c r="R31" s="75">
        <v>3</v>
      </c>
      <c r="S31" s="75">
        <v>2</v>
      </c>
      <c r="T31" s="75">
        <v>2.5</v>
      </c>
      <c r="U31" s="75">
        <v>2.5</v>
      </c>
      <c r="V31" s="75">
        <v>2.5</v>
      </c>
      <c r="W31" s="75">
        <v>2.5</v>
      </c>
      <c r="X31" s="75">
        <v>2.5</v>
      </c>
      <c r="Y31" s="142"/>
      <c r="Z31" s="208"/>
      <c r="AA31" s="251"/>
      <c r="AB31" s="254"/>
    </row>
    <row r="32" spans="1:28" ht="12" customHeight="1">
      <c r="A32" s="308"/>
      <c r="B32" s="93" t="s">
        <v>122</v>
      </c>
      <c r="C32" s="285" t="e">
        <f>C30/B30</f>
        <v>#DIV/0!</v>
      </c>
      <c r="D32" s="121" t="s">
        <v>105</v>
      </c>
      <c r="E32" s="202">
        <f>E30*E31</f>
        <v>0</v>
      </c>
      <c r="F32" s="202">
        <f aca="true" t="shared" si="6" ref="F32:U32">F30*F31</f>
        <v>0</v>
      </c>
      <c r="G32" s="202">
        <f t="shared" si="6"/>
        <v>0</v>
      </c>
      <c r="H32" s="202">
        <f t="shared" si="6"/>
        <v>0</v>
      </c>
      <c r="I32" s="202">
        <f t="shared" si="6"/>
        <v>0</v>
      </c>
      <c r="J32" s="202">
        <f t="shared" si="6"/>
        <v>0</v>
      </c>
      <c r="K32" s="202">
        <f t="shared" si="6"/>
        <v>0</v>
      </c>
      <c r="L32" s="202">
        <f t="shared" si="6"/>
        <v>0</v>
      </c>
      <c r="M32" s="202">
        <f t="shared" si="6"/>
        <v>0</v>
      </c>
      <c r="N32" s="202">
        <f t="shared" si="6"/>
        <v>0</v>
      </c>
      <c r="O32" s="202">
        <f t="shared" si="6"/>
        <v>0</v>
      </c>
      <c r="P32" s="202">
        <f t="shared" si="6"/>
        <v>0</v>
      </c>
      <c r="Q32" s="197"/>
      <c r="R32" s="202">
        <f t="shared" si="6"/>
        <v>0</v>
      </c>
      <c r="S32" s="202">
        <f t="shared" si="6"/>
        <v>0</v>
      </c>
      <c r="T32" s="202">
        <f t="shared" si="6"/>
        <v>0</v>
      </c>
      <c r="U32" s="202">
        <f t="shared" si="6"/>
        <v>0</v>
      </c>
      <c r="V32" s="202">
        <f>V30*V31</f>
        <v>0</v>
      </c>
      <c r="W32" s="202">
        <f>W30*W31</f>
        <v>0</v>
      </c>
      <c r="X32" s="202">
        <f>X30*X31</f>
        <v>0</v>
      </c>
      <c r="Y32" s="233"/>
      <c r="Z32" s="233"/>
      <c r="AA32" s="251"/>
      <c r="AB32" s="260">
        <f>E32+F32+G32+H32+I32+J32+K32+L32+M32+N32+O32+P32+R32+S32+T32+U32+V32+W32+X32+Y32+Z32+AA32</f>
        <v>0</v>
      </c>
    </row>
    <row r="33" spans="1:28" ht="12" customHeight="1">
      <c r="A33" s="308"/>
      <c r="B33" s="93" t="s">
        <v>115</v>
      </c>
      <c r="C33" s="93" t="e">
        <f>C30/K30</f>
        <v>#DIV/0!</v>
      </c>
      <c r="D33" s="1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97"/>
      <c r="R33" s="142"/>
      <c r="S33" s="75"/>
      <c r="T33" s="141"/>
      <c r="U33" s="141"/>
      <c r="V33" s="141"/>
      <c r="W33" s="141"/>
      <c r="X33" s="141"/>
      <c r="Y33" s="142"/>
      <c r="Z33" s="208"/>
      <c r="AA33" s="251"/>
      <c r="AB33" s="260">
        <f aca="true" t="shared" si="7" ref="AB33:AB39">E33+F33+G33+H33+I33+J33+K33+L33+M33+N33+O33+P33+R33+S33+T33+U33+V33+W33+X33+Y33+Z33+AA33</f>
        <v>0</v>
      </c>
    </row>
    <row r="34" spans="1:28" ht="17.25" customHeight="1">
      <c r="A34" s="308"/>
      <c r="B34" s="93" t="s">
        <v>121</v>
      </c>
      <c r="C34" s="93" t="e">
        <f>C30/O30</f>
        <v>#DIV/0!</v>
      </c>
      <c r="D34" s="235" t="s">
        <v>127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98"/>
      <c r="R34" s="205"/>
      <c r="S34" s="205"/>
      <c r="T34" s="155"/>
      <c r="U34" s="155"/>
      <c r="V34" s="155"/>
      <c r="W34" s="155"/>
      <c r="X34" s="155"/>
      <c r="Y34" s="234"/>
      <c r="Z34" s="205"/>
      <c r="AA34" s="346"/>
      <c r="AB34" s="260">
        <f t="shared" si="7"/>
        <v>0</v>
      </c>
    </row>
    <row r="35" spans="1:28" ht="13.5" customHeight="1" thickBot="1">
      <c r="A35" s="314"/>
      <c r="B35" s="279"/>
      <c r="C35" s="282"/>
      <c r="D35" s="132" t="s">
        <v>106</v>
      </c>
      <c r="E35" s="206">
        <f>SUM(E32:E34)</f>
        <v>0</v>
      </c>
      <c r="F35" s="206">
        <f>SUM(F32:F34)</f>
        <v>0</v>
      </c>
      <c r="G35" s="206">
        <f aca="true" t="shared" si="8" ref="G35:Z35">SUM(G32:G34)</f>
        <v>0</v>
      </c>
      <c r="H35" s="206">
        <f t="shared" si="8"/>
        <v>0</v>
      </c>
      <c r="I35" s="206">
        <f t="shared" si="8"/>
        <v>0</v>
      </c>
      <c r="J35" s="206">
        <f t="shared" si="8"/>
        <v>0</v>
      </c>
      <c r="K35" s="206">
        <f t="shared" si="8"/>
        <v>0</v>
      </c>
      <c r="L35" s="206">
        <f t="shared" si="8"/>
        <v>0</v>
      </c>
      <c r="M35" s="206">
        <f t="shared" si="8"/>
        <v>0</v>
      </c>
      <c r="N35" s="206">
        <f t="shared" si="8"/>
        <v>0</v>
      </c>
      <c r="O35" s="206">
        <f t="shared" si="8"/>
        <v>0</v>
      </c>
      <c r="P35" s="206">
        <f t="shared" si="8"/>
        <v>0</v>
      </c>
      <c r="Q35" s="207"/>
      <c r="R35" s="206">
        <f t="shared" si="8"/>
        <v>0</v>
      </c>
      <c r="S35" s="206">
        <f t="shared" si="8"/>
        <v>0</v>
      </c>
      <c r="T35" s="206">
        <f t="shared" si="8"/>
        <v>0</v>
      </c>
      <c r="U35" s="206">
        <f t="shared" si="8"/>
        <v>0</v>
      </c>
      <c r="V35" s="206">
        <f t="shared" si="8"/>
        <v>0</v>
      </c>
      <c r="W35" s="206">
        <f t="shared" si="8"/>
        <v>0</v>
      </c>
      <c r="X35" s="206">
        <f t="shared" si="8"/>
        <v>0</v>
      </c>
      <c r="Y35" s="207"/>
      <c r="Z35" s="206">
        <f t="shared" si="8"/>
        <v>0</v>
      </c>
      <c r="AA35" s="349">
        <f>SUM(AA34)</f>
        <v>0</v>
      </c>
      <c r="AB35" s="340">
        <f>SUM(E35:AA35)</f>
        <v>0</v>
      </c>
    </row>
    <row r="36" spans="1:28" s="69" customFormat="1" ht="15" customHeight="1" thickBot="1">
      <c r="A36" s="322" t="s">
        <v>125</v>
      </c>
      <c r="B36" s="323"/>
      <c r="C36" s="283"/>
      <c r="D36" s="284" t="s">
        <v>76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00"/>
      <c r="R36" s="211"/>
      <c r="S36" s="211"/>
      <c r="T36" s="211"/>
      <c r="U36" s="211"/>
      <c r="V36" s="211"/>
      <c r="W36" s="211"/>
      <c r="X36" s="211"/>
      <c r="Y36" s="157">
        <v>0</v>
      </c>
      <c r="Z36" s="211"/>
      <c r="AA36" s="337"/>
      <c r="AB36" s="261">
        <f t="shared" si="7"/>
        <v>0</v>
      </c>
    </row>
    <row r="37" spans="1:28" s="69" customFormat="1" ht="13.5" customHeight="1" thickBot="1">
      <c r="A37" s="358" t="s">
        <v>127</v>
      </c>
      <c r="B37" s="359"/>
      <c r="C37" s="359"/>
      <c r="D37" s="360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200"/>
      <c r="R37" s="157"/>
      <c r="S37" s="157"/>
      <c r="T37" s="157"/>
      <c r="U37" s="157"/>
      <c r="V37" s="157"/>
      <c r="W37" s="157"/>
      <c r="X37" s="157"/>
      <c r="Y37" s="157"/>
      <c r="Z37" s="157"/>
      <c r="AA37" s="337"/>
      <c r="AB37" s="261">
        <f t="shared" si="7"/>
        <v>0</v>
      </c>
    </row>
    <row r="38" spans="1:28" s="69" customFormat="1" ht="13.5" customHeight="1" thickBot="1">
      <c r="A38" s="324" t="s">
        <v>130</v>
      </c>
      <c r="B38" s="325"/>
      <c r="C38" s="326"/>
      <c r="D38" s="32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200"/>
      <c r="R38" s="156"/>
      <c r="S38" s="156"/>
      <c r="T38" s="156"/>
      <c r="U38" s="156"/>
      <c r="V38" s="156"/>
      <c r="W38" s="156"/>
      <c r="X38" s="156"/>
      <c r="Y38" s="211"/>
      <c r="Z38" s="211"/>
      <c r="AA38" s="337"/>
      <c r="AB38" s="261">
        <f t="shared" si="7"/>
        <v>0</v>
      </c>
    </row>
    <row r="39" spans="1:28" s="69" customFormat="1" ht="13.5" customHeight="1" thickBot="1">
      <c r="A39" s="330" t="s">
        <v>123</v>
      </c>
      <c r="B39" s="331"/>
      <c r="C39" s="332"/>
      <c r="D39" s="32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200"/>
      <c r="R39" s="156"/>
      <c r="S39" s="156"/>
      <c r="T39" s="156"/>
      <c r="U39" s="156"/>
      <c r="V39" s="156"/>
      <c r="W39" s="156"/>
      <c r="X39" s="156"/>
      <c r="Y39" s="211"/>
      <c r="Z39" s="211"/>
      <c r="AA39" s="337"/>
      <c r="AB39" s="260">
        <f t="shared" si="7"/>
        <v>0</v>
      </c>
    </row>
    <row r="40" spans="1:28" s="69" customFormat="1" ht="15" customHeight="1" thickBot="1">
      <c r="A40" s="315" t="s">
        <v>77</v>
      </c>
      <c r="B40" s="319"/>
      <c r="C40" s="12"/>
      <c r="D40" s="13"/>
      <c r="E40" s="179">
        <f>E15+E22+E29+E35+E36+E37+E38+E39</f>
        <v>0</v>
      </c>
      <c r="F40" s="179">
        <f aca="true" t="shared" si="9" ref="F40:P40">F15+F22+F29+F35+F36+F37+F38+F39</f>
        <v>0</v>
      </c>
      <c r="G40" s="179">
        <f t="shared" si="9"/>
        <v>0</v>
      </c>
      <c r="H40" s="179">
        <f t="shared" si="9"/>
        <v>0</v>
      </c>
      <c r="I40" s="179">
        <f t="shared" si="9"/>
        <v>0</v>
      </c>
      <c r="J40" s="179">
        <f t="shared" si="9"/>
        <v>0</v>
      </c>
      <c r="K40" s="179">
        <f t="shared" si="9"/>
        <v>0</v>
      </c>
      <c r="L40" s="179">
        <f t="shared" si="9"/>
        <v>0</v>
      </c>
      <c r="M40" s="179">
        <f t="shared" si="9"/>
        <v>0</v>
      </c>
      <c r="N40" s="179">
        <f t="shared" si="9"/>
        <v>0</v>
      </c>
      <c r="O40" s="179">
        <f t="shared" si="9"/>
        <v>0</v>
      </c>
      <c r="P40" s="179">
        <f t="shared" si="9"/>
        <v>0</v>
      </c>
      <c r="Q40" s="329">
        <v>0</v>
      </c>
      <c r="R40" s="179">
        <f>R15+R22+R29+R35+R36+R37+R38+R39</f>
        <v>0</v>
      </c>
      <c r="S40" s="179">
        <f aca="true" t="shared" si="10" ref="S40:AA40">S15+S22+S29+S35+S36+S37+S38+S39</f>
        <v>0</v>
      </c>
      <c r="T40" s="179">
        <f t="shared" si="10"/>
        <v>0</v>
      </c>
      <c r="U40" s="179">
        <f t="shared" si="10"/>
        <v>0</v>
      </c>
      <c r="V40" s="179">
        <f t="shared" si="10"/>
        <v>0</v>
      </c>
      <c r="W40" s="179">
        <f t="shared" si="10"/>
        <v>0</v>
      </c>
      <c r="X40" s="179">
        <f t="shared" si="10"/>
        <v>0</v>
      </c>
      <c r="Y40" s="179">
        <f t="shared" si="10"/>
        <v>0</v>
      </c>
      <c r="Z40" s="179">
        <f t="shared" si="10"/>
        <v>0</v>
      </c>
      <c r="AA40" s="179">
        <f t="shared" si="10"/>
        <v>0</v>
      </c>
      <c r="AB40" s="261">
        <f>SUM(E40:AA40)</f>
        <v>0</v>
      </c>
    </row>
    <row r="41" spans="1:28" ht="14.25" customHeight="1" thickBot="1">
      <c r="A41" s="316"/>
      <c r="B41" s="316"/>
      <c r="C41" s="8"/>
      <c r="D41" s="8"/>
      <c r="E41" s="135"/>
      <c r="F41" s="10"/>
      <c r="G41" s="10"/>
      <c r="H41" s="135"/>
      <c r="I41" s="135"/>
      <c r="J41" s="10"/>
      <c r="K41" s="10"/>
      <c r="L41" s="10"/>
      <c r="M41" s="10"/>
      <c r="N41" s="8"/>
      <c r="O41" s="8"/>
      <c r="P41" s="134"/>
      <c r="Q41" s="134"/>
      <c r="R41" s="8"/>
      <c r="S41" s="134"/>
      <c r="T41" s="14"/>
      <c r="U41" s="14"/>
      <c r="V41" s="14"/>
      <c r="W41" s="9"/>
      <c r="X41" s="8"/>
      <c r="Y41" s="8"/>
      <c r="Z41" s="8"/>
      <c r="AA41" s="8"/>
      <c r="AB41" s="230" t="s">
        <v>99</v>
      </c>
    </row>
  </sheetData>
  <sheetProtection/>
  <mergeCells count="15">
    <mergeCell ref="X1:AB1"/>
    <mergeCell ref="G7:I7"/>
    <mergeCell ref="P7:Q7"/>
    <mergeCell ref="Z7:Z8"/>
    <mergeCell ref="T7:X7"/>
    <mergeCell ref="Y7:Y8"/>
    <mergeCell ref="K3:L5"/>
    <mergeCell ref="I3:J5"/>
    <mergeCell ref="A37:D37"/>
    <mergeCell ref="E7:E8"/>
    <mergeCell ref="F7:F8"/>
    <mergeCell ref="J7:J8"/>
    <mergeCell ref="O7:O8"/>
    <mergeCell ref="X2:AB2"/>
    <mergeCell ref="A2:F3"/>
  </mergeCells>
  <printOptions horizontalCentered="1"/>
  <pageMargins left="0" right="0" top="0" bottom="0" header="0" footer="0"/>
  <pageSetup horizontalDpi="1200" verticalDpi="1200" orientation="landscape" paperSize="9" scale="90"/>
  <headerFooter alignWithMargins="0">
    <oddFooter>&amp;L&amp;5&amp;F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35"/>
  <sheetViews>
    <sheetView zoomScale="142" zoomScaleNormal="142" zoomScalePageLayoutView="0" workbookViewId="0" topLeftCell="A22">
      <selection activeCell="Y32" sqref="Y32"/>
    </sheetView>
  </sheetViews>
  <sheetFormatPr defaultColWidth="11.421875" defaultRowHeight="12.75"/>
  <cols>
    <col min="1" max="1" width="14.7109375" style="0" customWidth="1"/>
    <col min="2" max="3" width="10.7109375" style="0" customWidth="1"/>
    <col min="4" max="4" width="5.7109375" style="18" customWidth="1"/>
    <col min="5" max="19" width="5.28125" style="18" customWidth="1"/>
    <col min="20" max="20" width="4.7109375" style="18" customWidth="1"/>
    <col min="21" max="21" width="7.7109375" style="18" customWidth="1"/>
    <col min="22" max="22" width="4.140625" style="19" customWidth="1"/>
    <col min="23" max="23" width="6.7109375" style="19" customWidth="1"/>
  </cols>
  <sheetData>
    <row r="1" spans="1:23" ht="12.75" customHeight="1">
      <c r="A1" s="201" t="s">
        <v>112</v>
      </c>
      <c r="B1" s="394"/>
      <c r="C1" s="395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70"/>
      <c r="P1" s="370"/>
      <c r="Q1" s="370"/>
      <c r="R1" s="370"/>
      <c r="S1" s="370"/>
      <c r="T1" s="370"/>
      <c r="U1" s="370"/>
      <c r="V1" s="99"/>
      <c r="W1" s="99"/>
    </row>
    <row r="2" spans="1:23" ht="12.75" customHeight="1">
      <c r="A2" s="201"/>
      <c r="B2" s="94"/>
      <c r="C2" s="94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370"/>
      <c r="P2" s="370"/>
      <c r="Q2" s="370"/>
      <c r="R2" s="370"/>
      <c r="S2" s="370"/>
      <c r="T2" s="370"/>
      <c r="U2" s="370"/>
      <c r="V2" s="99"/>
      <c r="W2" s="99"/>
    </row>
    <row r="3" spans="1:23" ht="13.5" thickBot="1">
      <c r="A3" s="94"/>
      <c r="B3" s="94"/>
      <c r="C3" s="94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  <c r="W3" s="99"/>
    </row>
    <row r="4" spans="1:68" ht="69.75" customHeight="1">
      <c r="A4" s="70" t="s">
        <v>0</v>
      </c>
      <c r="B4" s="20"/>
      <c r="C4" s="21"/>
      <c r="D4" s="23" t="s">
        <v>78</v>
      </c>
      <c r="E4" s="23" t="s">
        <v>1</v>
      </c>
      <c r="F4" s="23" t="s">
        <v>2</v>
      </c>
      <c r="G4" s="23" t="s">
        <v>3</v>
      </c>
      <c r="H4" s="22" t="s">
        <v>4</v>
      </c>
      <c r="I4" s="23"/>
      <c r="J4" s="23"/>
      <c r="K4" s="22" t="s">
        <v>5</v>
      </c>
      <c r="L4" s="23" t="s">
        <v>103</v>
      </c>
      <c r="M4" s="23" t="s">
        <v>94</v>
      </c>
      <c r="N4" s="23" t="s">
        <v>6</v>
      </c>
      <c r="O4" s="23" t="s">
        <v>7</v>
      </c>
      <c r="P4" s="23" t="s">
        <v>100</v>
      </c>
      <c r="Q4" s="24" t="s">
        <v>8</v>
      </c>
      <c r="R4" s="24" t="s">
        <v>126</v>
      </c>
      <c r="S4" s="24" t="s">
        <v>107</v>
      </c>
      <c r="T4" s="24" t="s">
        <v>97</v>
      </c>
      <c r="U4" s="25" t="s">
        <v>9</v>
      </c>
      <c r="V4" s="26" t="s">
        <v>10</v>
      </c>
      <c r="W4" s="65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23" s="33" customFormat="1" ht="15" customHeight="1" thickBot="1">
      <c r="A5" s="27" t="s">
        <v>11</v>
      </c>
      <c r="B5" s="28"/>
      <c r="C5" s="29"/>
      <c r="D5" s="180">
        <f>'Tableau  1 DGH CLG '!E40+'Tableau  1 DGH CLG '!R40+'Tableau  1 DGH CLG '!S40</f>
        <v>0</v>
      </c>
      <c r="E5" s="180">
        <f>'Tableau  1 DGH CLG '!F40</f>
        <v>0</v>
      </c>
      <c r="F5" s="180">
        <f>'Tableau  1 DGH CLG '!G40+'Tableau  1 DGH CLG '!T40</f>
        <v>0</v>
      </c>
      <c r="G5" s="180">
        <f>'Tableau  1 DGH CLG '!H40+'Tableau  1 DGH CLG '!U40</f>
        <v>0</v>
      </c>
      <c r="H5" s="180">
        <f>'Tableau  1 DGH CLG '!V40</f>
        <v>0</v>
      </c>
      <c r="I5" s="180">
        <f>'Tableau  1 DGH CLG '!I40+'Tableau  1 DGH CLG '!W40</f>
        <v>0</v>
      </c>
      <c r="J5" s="180">
        <f>'Tableau  1 DGH CLG '!X40</f>
        <v>0</v>
      </c>
      <c r="K5" s="180">
        <f>'Tableau  1 DGH CLG '!J40</f>
        <v>0</v>
      </c>
      <c r="L5" s="180">
        <f>'Tableau  1 DGH CLG '!K40</f>
        <v>0</v>
      </c>
      <c r="M5" s="180">
        <f>'Tableau  1 DGH CLG '!L40</f>
        <v>0</v>
      </c>
      <c r="N5" s="180">
        <f>'Tableau  1 DGH CLG '!M40</f>
        <v>0</v>
      </c>
      <c r="O5" s="180">
        <f>'Tableau  1 DGH CLG '!N40</f>
        <v>0</v>
      </c>
      <c r="P5" s="180">
        <f>'Tableau  1 DGH CLG '!O40</f>
        <v>0</v>
      </c>
      <c r="Q5" s="181">
        <f>'Tableau  1 DGH CLG '!P40+'Tableau  1 DGH CLG '!Q40</f>
        <v>0</v>
      </c>
      <c r="R5" s="181">
        <f>'Tableau  1 DGH CLG '!Y40</f>
        <v>0</v>
      </c>
      <c r="S5" s="181">
        <f>'Tableau  1 DGH CLG '!Z40</f>
        <v>0</v>
      </c>
      <c r="T5" s="181">
        <f>'Tableau  1 DGH CLG '!AA40</f>
        <v>0</v>
      </c>
      <c r="U5" s="181">
        <f>D5+E5+F5+G5+H5+I5+J5+K5+L5+M5+N5+O5+P5+Q5+R5+S5+T5</f>
        <v>0</v>
      </c>
      <c r="V5" s="100"/>
      <c r="W5" s="30"/>
    </row>
    <row r="6" spans="4:22" ht="9" customHeight="1" thickBot="1"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1"/>
    </row>
    <row r="7" spans="1:22" s="33" customFormat="1" ht="13.5" customHeight="1">
      <c r="A7" s="74" t="s">
        <v>12</v>
      </c>
      <c r="B7" s="31"/>
      <c r="C7" s="32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12"/>
      <c r="R7" s="189"/>
      <c r="S7" s="220"/>
      <c r="T7" s="189"/>
      <c r="U7" s="110"/>
      <c r="V7" s="102"/>
    </row>
    <row r="8" spans="1:68" s="33" customFormat="1" ht="15.75" customHeight="1">
      <c r="A8" s="34" t="s">
        <v>13</v>
      </c>
      <c r="B8" s="35" t="s">
        <v>14</v>
      </c>
      <c r="C8" s="36"/>
      <c r="D8" s="136">
        <v>1</v>
      </c>
      <c r="E8" s="137"/>
      <c r="F8" s="137">
        <v>1</v>
      </c>
      <c r="G8" s="137"/>
      <c r="H8" s="137"/>
      <c r="I8" s="137"/>
      <c r="J8" s="137"/>
      <c r="K8" s="137">
        <v>1</v>
      </c>
      <c r="L8" s="137"/>
      <c r="M8" s="137">
        <v>1</v>
      </c>
      <c r="N8" s="137"/>
      <c r="O8" s="137"/>
      <c r="P8" s="137"/>
      <c r="Q8" s="213"/>
      <c r="R8" s="190"/>
      <c r="S8" s="221"/>
      <c r="T8" s="190"/>
      <c r="U8" s="117">
        <f>D8+E8+F8+G8+H8+I8+J8+K8+L8+M8+N8+O8+P8+Q8</f>
        <v>4</v>
      </c>
      <c r="V8" s="103" t="s">
        <v>15</v>
      </c>
      <c r="W8" s="77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</row>
    <row r="9" spans="1:68" s="80" customFormat="1" ht="15.75" customHeight="1">
      <c r="A9" s="37" t="s">
        <v>16</v>
      </c>
      <c r="B9" s="38" t="s">
        <v>17</v>
      </c>
      <c r="C9" s="39"/>
      <c r="D9" s="138">
        <f>D8*15</f>
        <v>15</v>
      </c>
      <c r="E9" s="138">
        <f>E8*15</f>
        <v>0</v>
      </c>
      <c r="F9" s="138">
        <f aca="true" t="shared" si="0" ref="F9:P9">F8*15</f>
        <v>15</v>
      </c>
      <c r="G9" s="138">
        <f t="shared" si="0"/>
        <v>0</v>
      </c>
      <c r="H9" s="138">
        <f t="shared" si="0"/>
        <v>0</v>
      </c>
      <c r="I9" s="138">
        <f t="shared" si="0"/>
        <v>0</v>
      </c>
      <c r="J9" s="138">
        <f t="shared" si="0"/>
        <v>0</v>
      </c>
      <c r="K9" s="138">
        <f t="shared" si="0"/>
        <v>15</v>
      </c>
      <c r="L9" s="138">
        <f t="shared" si="0"/>
        <v>0</v>
      </c>
      <c r="M9" s="138">
        <f t="shared" si="0"/>
        <v>15</v>
      </c>
      <c r="N9" s="138">
        <f t="shared" si="0"/>
        <v>0</v>
      </c>
      <c r="O9" s="138">
        <f t="shared" si="0"/>
        <v>0</v>
      </c>
      <c r="P9" s="138">
        <f t="shared" si="0"/>
        <v>0</v>
      </c>
      <c r="Q9" s="214">
        <f>Q8*17</f>
        <v>0</v>
      </c>
      <c r="R9" s="242"/>
      <c r="S9" s="222"/>
      <c r="T9" s="191"/>
      <c r="U9" s="117">
        <f>D9+E9+F9+G9+H9+I9+J9+K9+L9+M9+N9+O9+P9+Q9</f>
        <v>60</v>
      </c>
      <c r="V9" s="104"/>
      <c r="W9" s="66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</row>
    <row r="10" spans="1:23" s="33" customFormat="1" ht="15.75" customHeight="1">
      <c r="A10" s="34" t="s">
        <v>18</v>
      </c>
      <c r="B10" s="40" t="s">
        <v>19</v>
      </c>
      <c r="C10" s="36"/>
      <c r="D10" s="137">
        <v>5</v>
      </c>
      <c r="E10" s="137">
        <v>4</v>
      </c>
      <c r="F10" s="137">
        <v>3</v>
      </c>
      <c r="G10" s="137">
        <v>4</v>
      </c>
      <c r="H10" s="137">
        <v>1</v>
      </c>
      <c r="I10" s="137"/>
      <c r="J10" s="137"/>
      <c r="K10" s="137">
        <v>4</v>
      </c>
      <c r="L10" s="137">
        <v>2</v>
      </c>
      <c r="M10" s="137">
        <v>1</v>
      </c>
      <c r="N10" s="137">
        <v>1</v>
      </c>
      <c r="O10" s="137">
        <v>1</v>
      </c>
      <c r="P10" s="137">
        <v>2</v>
      </c>
      <c r="Q10" s="213">
        <v>4</v>
      </c>
      <c r="R10" s="190"/>
      <c r="S10" s="221"/>
      <c r="T10" s="190"/>
      <c r="U10" s="165">
        <f>+D10+E10+F10+G10+H10+I10+J10+K10+L10+M10+N10+O10+P10+Q10</f>
        <v>32</v>
      </c>
      <c r="V10" s="105" t="s">
        <v>20</v>
      </c>
      <c r="W10" s="56"/>
    </row>
    <row r="11" spans="1:22" s="69" customFormat="1" ht="15.75" customHeight="1">
      <c r="A11" s="41" t="s">
        <v>21</v>
      </c>
      <c r="B11" s="42" t="s">
        <v>17</v>
      </c>
      <c r="C11" s="43"/>
      <c r="D11" s="138">
        <f>D10*18</f>
        <v>90</v>
      </c>
      <c r="E11" s="138">
        <f aca="true" t="shared" si="1" ref="E11:P11">E10*18</f>
        <v>72</v>
      </c>
      <c r="F11" s="138">
        <f t="shared" si="1"/>
        <v>54</v>
      </c>
      <c r="G11" s="138">
        <f t="shared" si="1"/>
        <v>72</v>
      </c>
      <c r="H11" s="138">
        <f t="shared" si="1"/>
        <v>18</v>
      </c>
      <c r="I11" s="138">
        <f t="shared" si="1"/>
        <v>0</v>
      </c>
      <c r="J11" s="138">
        <f t="shared" si="1"/>
        <v>0</v>
      </c>
      <c r="K11" s="138">
        <f t="shared" si="1"/>
        <v>72</v>
      </c>
      <c r="L11" s="138">
        <f t="shared" si="1"/>
        <v>36</v>
      </c>
      <c r="M11" s="138">
        <f t="shared" si="1"/>
        <v>18</v>
      </c>
      <c r="N11" s="138">
        <f t="shared" si="1"/>
        <v>18</v>
      </c>
      <c r="O11" s="138">
        <f t="shared" si="1"/>
        <v>18</v>
      </c>
      <c r="P11" s="138">
        <f t="shared" si="1"/>
        <v>36</v>
      </c>
      <c r="Q11" s="214">
        <f>Q10*20</f>
        <v>80</v>
      </c>
      <c r="R11" s="242"/>
      <c r="S11" s="222"/>
      <c r="T11" s="191"/>
      <c r="U11" s="118">
        <f>+D11+E11+F11+G11+H11+I11+J11+K11+L11+M11+N11+O11+P11+Q11</f>
        <v>584</v>
      </c>
      <c r="V11" s="119"/>
    </row>
    <row r="12" spans="1:23" s="33" customFormat="1" ht="12.75">
      <c r="A12" s="44" t="s">
        <v>22</v>
      </c>
      <c r="B12" s="45" t="s">
        <v>23</v>
      </c>
      <c r="C12" s="46" t="s">
        <v>24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215"/>
      <c r="R12" s="188"/>
      <c r="S12" s="187"/>
      <c r="T12" s="188"/>
      <c r="U12" s="166"/>
      <c r="V12" s="106"/>
      <c r="W12" s="47"/>
    </row>
    <row r="13" spans="1:23" s="33" customFormat="1" ht="12.75">
      <c r="A13" s="44" t="s">
        <v>25</v>
      </c>
      <c r="B13" s="184"/>
      <c r="C13" s="185">
        <f>B13*18</f>
        <v>0</v>
      </c>
      <c r="D13" s="111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215"/>
      <c r="R13" s="188"/>
      <c r="S13" s="187"/>
      <c r="T13" s="188"/>
      <c r="U13" s="167">
        <f aca="true" t="shared" si="2" ref="U13:U21">D13+E13+F13+G13+H13+I13+J13+K13+L13+M13+N13+O13+P13+Q13</f>
        <v>0</v>
      </c>
      <c r="V13" s="106"/>
      <c r="W13" s="56"/>
    </row>
    <row r="14" spans="1:23" s="33" customFormat="1" ht="12.75">
      <c r="A14" s="81" t="s">
        <v>26</v>
      </c>
      <c r="B14" s="184"/>
      <c r="C14" s="185">
        <f aca="true" t="shared" si="3" ref="C14:C21">B14*18</f>
        <v>0</v>
      </c>
      <c r="D14" s="111"/>
      <c r="E14" s="112"/>
      <c r="F14" s="112"/>
      <c r="G14" s="111"/>
      <c r="H14" s="113"/>
      <c r="I14" s="112"/>
      <c r="J14" s="112"/>
      <c r="K14" s="112"/>
      <c r="L14" s="112"/>
      <c r="M14" s="112"/>
      <c r="N14" s="112"/>
      <c r="O14" s="112"/>
      <c r="P14" s="112"/>
      <c r="Q14" s="215"/>
      <c r="R14" s="188"/>
      <c r="S14" s="187"/>
      <c r="T14" s="188"/>
      <c r="U14" s="167">
        <f t="shared" si="2"/>
        <v>0</v>
      </c>
      <c r="V14" s="106"/>
      <c r="W14" s="56"/>
    </row>
    <row r="15" spans="1:23" s="33" customFormat="1" ht="12.75">
      <c r="A15" s="81" t="s">
        <v>27</v>
      </c>
      <c r="B15" s="184"/>
      <c r="C15" s="185">
        <f t="shared" si="3"/>
        <v>0</v>
      </c>
      <c r="D15" s="111"/>
      <c r="E15" s="112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215"/>
      <c r="R15" s="188"/>
      <c r="S15" s="187"/>
      <c r="T15" s="188"/>
      <c r="U15" s="167">
        <f t="shared" si="2"/>
        <v>0</v>
      </c>
      <c r="V15" s="106"/>
      <c r="W15" s="56"/>
    </row>
    <row r="16" spans="1:23" s="33" customFormat="1" ht="12.75">
      <c r="A16" s="81" t="s">
        <v>28</v>
      </c>
      <c r="B16" s="184"/>
      <c r="C16" s="185">
        <f t="shared" si="3"/>
        <v>0</v>
      </c>
      <c r="D16" s="112"/>
      <c r="E16" s="112"/>
      <c r="F16" s="112"/>
      <c r="G16" s="112"/>
      <c r="H16" s="112"/>
      <c r="I16" s="112"/>
      <c r="J16" s="112"/>
      <c r="K16" s="114"/>
      <c r="L16" s="111"/>
      <c r="M16" s="112"/>
      <c r="N16" s="112"/>
      <c r="O16" s="112"/>
      <c r="P16" s="112"/>
      <c r="Q16" s="215"/>
      <c r="R16" s="188"/>
      <c r="S16" s="187"/>
      <c r="T16" s="188"/>
      <c r="U16" s="167">
        <f t="shared" si="2"/>
        <v>0</v>
      </c>
      <c r="V16" s="105" t="s">
        <v>29</v>
      </c>
      <c r="W16" s="56"/>
    </row>
    <row r="17" spans="1:23" s="33" customFormat="1" ht="12.75">
      <c r="A17" s="81" t="s">
        <v>30</v>
      </c>
      <c r="B17" s="184"/>
      <c r="C17" s="185">
        <f t="shared" si="3"/>
        <v>0</v>
      </c>
      <c r="D17" s="112"/>
      <c r="E17" s="112"/>
      <c r="F17" s="112"/>
      <c r="G17" s="112"/>
      <c r="H17" s="112"/>
      <c r="I17" s="112"/>
      <c r="J17" s="112"/>
      <c r="K17" s="112"/>
      <c r="L17" s="114"/>
      <c r="M17" s="111"/>
      <c r="N17" s="112"/>
      <c r="O17" s="112"/>
      <c r="P17" s="112"/>
      <c r="Q17" s="215"/>
      <c r="R17" s="188"/>
      <c r="S17" s="187"/>
      <c r="T17" s="188"/>
      <c r="U17" s="167">
        <f t="shared" si="2"/>
        <v>0</v>
      </c>
      <c r="V17" s="106"/>
      <c r="W17" s="56"/>
    </row>
    <row r="18" spans="1:23" s="33" customFormat="1" ht="12.75">
      <c r="A18" s="81" t="s">
        <v>31</v>
      </c>
      <c r="B18" s="184"/>
      <c r="C18" s="185">
        <f t="shared" si="3"/>
        <v>0</v>
      </c>
      <c r="D18" s="111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215"/>
      <c r="R18" s="188"/>
      <c r="S18" s="187"/>
      <c r="T18" s="188"/>
      <c r="U18" s="167">
        <f t="shared" si="2"/>
        <v>0</v>
      </c>
      <c r="V18" s="106"/>
      <c r="W18" s="56"/>
    </row>
    <row r="19" spans="1:23" s="33" customFormat="1" ht="12.75">
      <c r="A19" s="81" t="s">
        <v>32</v>
      </c>
      <c r="B19" s="184"/>
      <c r="C19" s="185">
        <f t="shared" si="3"/>
        <v>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334"/>
      <c r="R19" s="192"/>
      <c r="S19" s="223"/>
      <c r="T19" s="192"/>
      <c r="U19" s="167">
        <f t="shared" si="2"/>
        <v>0</v>
      </c>
      <c r="V19" s="106"/>
      <c r="W19" s="56"/>
    </row>
    <row r="20" spans="1:23" s="33" customFormat="1" ht="12.75">
      <c r="A20" s="81"/>
      <c r="B20" s="184"/>
      <c r="C20" s="185">
        <f t="shared" si="3"/>
        <v>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338"/>
      <c r="R20" s="188"/>
      <c r="S20" s="187"/>
      <c r="T20" s="188"/>
      <c r="U20" s="167">
        <f t="shared" si="2"/>
        <v>0</v>
      </c>
      <c r="V20" s="106"/>
      <c r="W20" s="56"/>
    </row>
    <row r="21" spans="1:23" s="33" customFormat="1" ht="13.5" thickBot="1">
      <c r="A21" s="82"/>
      <c r="B21" s="186"/>
      <c r="C21" s="341">
        <f t="shared" si="3"/>
        <v>0</v>
      </c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216"/>
      <c r="R21" s="194"/>
      <c r="S21" s="224"/>
      <c r="T21" s="193"/>
      <c r="U21" s="243">
        <f t="shared" si="2"/>
        <v>0</v>
      </c>
      <c r="V21" s="100"/>
      <c r="W21" s="56"/>
    </row>
    <row r="22" spans="1:23" s="33" customFormat="1" ht="13.5" thickBot="1">
      <c r="A22" s="240" t="s">
        <v>124</v>
      </c>
      <c r="B22" s="186"/>
      <c r="C22" s="342">
        <f>B22*21</f>
        <v>0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241"/>
      <c r="R22" s="238"/>
      <c r="S22" s="224"/>
      <c r="T22" s="194"/>
      <c r="U22" s="244">
        <f>D22+E22+F22+G22+H22+I22+J22+K22+L22+M22+N22+O22+P22+Q22+R22</f>
        <v>0</v>
      </c>
      <c r="V22" s="100"/>
      <c r="W22" s="56"/>
    </row>
    <row r="23" spans="1:23" s="89" customFormat="1" ht="15" customHeight="1" thickBot="1">
      <c r="A23" s="87" t="s">
        <v>33</v>
      </c>
      <c r="B23" s="182">
        <f>B13+B14+B15+B16+B17+B18+B19+B20+B21+B22</f>
        <v>0</v>
      </c>
      <c r="C23" s="183">
        <f>C13+C14+C15+C16+C17+C18+C19+C20+C21+C22</f>
        <v>0</v>
      </c>
      <c r="D23" s="168"/>
      <c r="E23" s="168"/>
      <c r="F23" s="168"/>
      <c r="G23" s="168"/>
      <c r="H23" s="168"/>
      <c r="I23" s="168">
        <f>I9+I11+I13+I14+I15+I16+I17+I18+I19+I20+I21+I22</f>
        <v>0</v>
      </c>
      <c r="J23" s="168">
        <f>J9+J11+J13+J14+J15+J16+J17+J18+J19+J20+J21+J22</f>
        <v>0</v>
      </c>
      <c r="K23" s="168"/>
      <c r="L23" s="168"/>
      <c r="M23" s="168"/>
      <c r="N23" s="168"/>
      <c r="O23" s="168"/>
      <c r="P23" s="168"/>
      <c r="Q23" s="236"/>
      <c r="R23" s="262">
        <f>R9+R11+R13+R14+R15+R16+R17+R18+R19+R20+R21+R22</f>
        <v>0</v>
      </c>
      <c r="S23" s="225"/>
      <c r="T23" s="195"/>
      <c r="U23" s="244">
        <f>D23+E23+F23+G23+H23+I23+J23+K23+L23+M23+N23+O23+P23+Q23+R23</f>
        <v>0</v>
      </c>
      <c r="V23" s="100"/>
      <c r="W23" s="88"/>
    </row>
    <row r="24" spans="1:23" s="33" customFormat="1" ht="13.5" thickBot="1">
      <c r="A24" s="84" t="s">
        <v>34</v>
      </c>
      <c r="B24" s="83"/>
      <c r="C24" s="8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217"/>
      <c r="R24" s="239"/>
      <c r="S24" s="224"/>
      <c r="T24" s="194"/>
      <c r="U24" s="169">
        <f>SUM(D24:Q24)</f>
        <v>0</v>
      </c>
      <c r="V24" s="107" t="s">
        <v>35</v>
      </c>
      <c r="W24" s="86"/>
    </row>
    <row r="25" spans="1:23" s="33" customFormat="1" ht="18" customHeight="1" thickBot="1">
      <c r="A25" s="90" t="s">
        <v>36</v>
      </c>
      <c r="B25" s="91"/>
      <c r="C25" s="92"/>
      <c r="D25" s="170">
        <f aca="true" t="shared" si="4" ref="D25:P25">D23-D24</f>
        <v>0</v>
      </c>
      <c r="E25" s="170">
        <f t="shared" si="4"/>
        <v>0</v>
      </c>
      <c r="F25" s="170">
        <f t="shared" si="4"/>
        <v>0</v>
      </c>
      <c r="G25" s="170">
        <f t="shared" si="4"/>
        <v>0</v>
      </c>
      <c r="H25" s="170">
        <f t="shared" si="4"/>
        <v>0</v>
      </c>
      <c r="I25" s="170">
        <f t="shared" si="4"/>
        <v>0</v>
      </c>
      <c r="J25" s="170">
        <f t="shared" si="4"/>
        <v>0</v>
      </c>
      <c r="K25" s="170">
        <f t="shared" si="4"/>
        <v>0</v>
      </c>
      <c r="L25" s="170">
        <f t="shared" si="4"/>
        <v>0</v>
      </c>
      <c r="M25" s="170">
        <f t="shared" si="4"/>
        <v>0</v>
      </c>
      <c r="N25" s="170">
        <f t="shared" si="4"/>
        <v>0</v>
      </c>
      <c r="O25" s="170">
        <f t="shared" si="4"/>
        <v>0</v>
      </c>
      <c r="P25" s="170">
        <f t="shared" si="4"/>
        <v>0</v>
      </c>
      <c r="Q25" s="218">
        <f>Q23-Q24</f>
        <v>0</v>
      </c>
      <c r="R25" s="218">
        <f>R23-R24</f>
        <v>0</v>
      </c>
      <c r="S25" s="229">
        <v>0</v>
      </c>
      <c r="T25" s="196"/>
      <c r="U25" s="171">
        <f>U23-U24</f>
        <v>0</v>
      </c>
      <c r="V25" s="392" t="s">
        <v>37</v>
      </c>
      <c r="W25" s="393"/>
    </row>
    <row r="26" spans="1:23" s="76" customFormat="1" ht="21" customHeight="1" thickBot="1">
      <c r="A26" s="48" t="s">
        <v>38</v>
      </c>
      <c r="B26" s="49"/>
      <c r="C26" s="50"/>
      <c r="D26" s="172">
        <f aca="true" t="shared" si="5" ref="D26:U26">D25-D5</f>
        <v>0</v>
      </c>
      <c r="E26" s="172">
        <f t="shared" si="5"/>
        <v>0</v>
      </c>
      <c r="F26" s="172">
        <f t="shared" si="5"/>
        <v>0</v>
      </c>
      <c r="G26" s="172">
        <f t="shared" si="5"/>
        <v>0</v>
      </c>
      <c r="H26" s="172">
        <f t="shared" si="5"/>
        <v>0</v>
      </c>
      <c r="I26" s="172">
        <f t="shared" si="5"/>
        <v>0</v>
      </c>
      <c r="J26" s="172">
        <f t="shared" si="5"/>
        <v>0</v>
      </c>
      <c r="K26" s="172">
        <f t="shared" si="5"/>
        <v>0</v>
      </c>
      <c r="L26" s="172">
        <f t="shared" si="5"/>
        <v>0</v>
      </c>
      <c r="M26" s="172">
        <f t="shared" si="5"/>
        <v>0</v>
      </c>
      <c r="N26" s="172">
        <f t="shared" si="5"/>
        <v>0</v>
      </c>
      <c r="O26" s="172">
        <f t="shared" si="5"/>
        <v>0</v>
      </c>
      <c r="P26" s="172">
        <f t="shared" si="5"/>
        <v>0</v>
      </c>
      <c r="Q26" s="219">
        <f t="shared" si="5"/>
        <v>0</v>
      </c>
      <c r="R26" s="219">
        <f t="shared" si="5"/>
        <v>0</v>
      </c>
      <c r="S26" s="237">
        <f t="shared" si="5"/>
        <v>0</v>
      </c>
      <c r="T26" s="195"/>
      <c r="U26" s="173">
        <f t="shared" si="5"/>
        <v>0</v>
      </c>
      <c r="V26" s="51" t="s">
        <v>39</v>
      </c>
      <c r="W26" s="52"/>
    </row>
    <row r="27" spans="4:22" ht="12" customHeight="1" thickBot="1"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1"/>
    </row>
    <row r="28" spans="1:23" ht="16.5" customHeight="1" thickBot="1">
      <c r="A28" s="71" t="s">
        <v>40</v>
      </c>
      <c r="B28" s="53" t="s">
        <v>41</v>
      </c>
      <c r="C28" s="54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70"/>
      <c r="R28" s="271"/>
      <c r="S28" s="272"/>
      <c r="T28" s="272"/>
      <c r="U28" s="298">
        <f>SUM(D28:S28)</f>
        <v>0</v>
      </c>
      <c r="V28" s="398" t="s">
        <v>117</v>
      </c>
      <c r="W28" s="399"/>
    </row>
    <row r="29" spans="1:23" ht="16.5" customHeight="1" thickBot="1">
      <c r="A29" s="162" t="s">
        <v>42</v>
      </c>
      <c r="B29" s="67" t="s">
        <v>119</v>
      </c>
      <c r="C29" s="55"/>
      <c r="D29" s="273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5"/>
      <c r="R29" s="276"/>
      <c r="S29" s="277"/>
      <c r="T29" s="277"/>
      <c r="U29" s="298">
        <f>SUM(D29:S29)</f>
        <v>0</v>
      </c>
      <c r="V29" s="287" t="s">
        <v>51</v>
      </c>
      <c r="W29" s="288">
        <f>'Tableau  1 DGH CLG '!N3</f>
        <v>0</v>
      </c>
    </row>
    <row r="30" spans="1:23" ht="16.5" customHeight="1" thickBot="1">
      <c r="A30" s="163" t="s">
        <v>43</v>
      </c>
      <c r="B30" s="67" t="s">
        <v>120</v>
      </c>
      <c r="C30" s="68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5"/>
      <c r="R30" s="276"/>
      <c r="S30" s="277"/>
      <c r="T30" s="277"/>
      <c r="U30" s="298">
        <f>SUM(D30:S30)</f>
        <v>0</v>
      </c>
      <c r="V30" s="289" t="s">
        <v>55</v>
      </c>
      <c r="W30" s="290">
        <f>'Tableau  1 DGH CLG '!N5</f>
        <v>0</v>
      </c>
    </row>
    <row r="31" spans="1:23" ht="19.5" customHeight="1" thickBot="1">
      <c r="A31" s="163" t="s">
        <v>44</v>
      </c>
      <c r="B31" s="57" t="s">
        <v>45</v>
      </c>
      <c r="C31" s="58"/>
      <c r="D31" s="295">
        <f aca="true" t="shared" si="6" ref="D31:S31">D26+D28+D29+D30</f>
        <v>0</v>
      </c>
      <c r="E31" s="295">
        <f t="shared" si="6"/>
        <v>0</v>
      </c>
      <c r="F31" s="295">
        <f t="shared" si="6"/>
        <v>0</v>
      </c>
      <c r="G31" s="295">
        <f t="shared" si="6"/>
        <v>0</v>
      </c>
      <c r="H31" s="295">
        <f t="shared" si="6"/>
        <v>0</v>
      </c>
      <c r="I31" s="295">
        <f t="shared" si="6"/>
        <v>0</v>
      </c>
      <c r="J31" s="295">
        <f t="shared" si="6"/>
        <v>0</v>
      </c>
      <c r="K31" s="295">
        <f t="shared" si="6"/>
        <v>0</v>
      </c>
      <c r="L31" s="295">
        <f t="shared" si="6"/>
        <v>0</v>
      </c>
      <c r="M31" s="295">
        <f t="shared" si="6"/>
        <v>0</v>
      </c>
      <c r="N31" s="295">
        <f t="shared" si="6"/>
        <v>0</v>
      </c>
      <c r="O31" s="295">
        <f t="shared" si="6"/>
        <v>0</v>
      </c>
      <c r="P31" s="295">
        <f t="shared" si="6"/>
        <v>0</v>
      </c>
      <c r="Q31" s="295">
        <f t="shared" si="6"/>
        <v>0</v>
      </c>
      <c r="R31" s="295">
        <f t="shared" si="6"/>
        <v>0</v>
      </c>
      <c r="S31" s="295">
        <f t="shared" si="6"/>
        <v>0</v>
      </c>
      <c r="T31" s="296">
        <f>T5</f>
        <v>0</v>
      </c>
      <c r="U31" s="296">
        <f>SUM(U28:U30)</f>
        <v>0</v>
      </c>
      <c r="V31" s="396"/>
      <c r="W31" s="397"/>
    </row>
    <row r="32" spans="1:23" ht="20.25" customHeight="1">
      <c r="A32" s="163" t="s">
        <v>46</v>
      </c>
      <c r="B32" s="17" t="s">
        <v>113</v>
      </c>
      <c r="C32" s="59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5"/>
      <c r="R32" s="276"/>
      <c r="S32" s="277"/>
      <c r="T32" s="277"/>
      <c r="U32" s="299">
        <f>SUM(D32:S32)</f>
        <v>0</v>
      </c>
      <c r="V32" s="390" t="s">
        <v>118</v>
      </c>
      <c r="W32" s="391"/>
    </row>
    <row r="33" spans="1:23" ht="30" customHeight="1">
      <c r="A33" s="163" t="s">
        <v>47</v>
      </c>
      <c r="B33" s="343"/>
      <c r="C33" s="34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5"/>
      <c r="R33" s="276"/>
      <c r="S33" s="277"/>
      <c r="T33" s="277"/>
      <c r="U33" s="299">
        <f>SUM(D33:S33)</f>
        <v>0</v>
      </c>
      <c r="V33" s="291" t="s">
        <v>51</v>
      </c>
      <c r="W33" s="286">
        <f>U25+U28+U29+U30+U32+U33</f>
        <v>0</v>
      </c>
    </row>
    <row r="34" spans="1:23" ht="22.5" customHeight="1" thickBot="1">
      <c r="A34" s="60"/>
      <c r="B34" s="61" t="s">
        <v>48</v>
      </c>
      <c r="C34" s="62"/>
      <c r="D34" s="297">
        <f>(D31*-1)-D32-D33</f>
        <v>0</v>
      </c>
      <c r="E34" s="297">
        <f aca="true" t="shared" si="7" ref="E34:S34">(E31*-1)-E32-E33</f>
        <v>0</v>
      </c>
      <c r="F34" s="297">
        <f t="shared" si="7"/>
        <v>0</v>
      </c>
      <c r="G34" s="297">
        <f t="shared" si="7"/>
        <v>0</v>
      </c>
      <c r="H34" s="297">
        <f t="shared" si="7"/>
        <v>0</v>
      </c>
      <c r="I34" s="297">
        <f t="shared" si="7"/>
        <v>0</v>
      </c>
      <c r="J34" s="297">
        <f t="shared" si="7"/>
        <v>0</v>
      </c>
      <c r="K34" s="297">
        <f t="shared" si="7"/>
        <v>0</v>
      </c>
      <c r="L34" s="297">
        <f t="shared" si="7"/>
        <v>0</v>
      </c>
      <c r="M34" s="297">
        <f t="shared" si="7"/>
        <v>0</v>
      </c>
      <c r="N34" s="297">
        <f t="shared" si="7"/>
        <v>0</v>
      </c>
      <c r="O34" s="297">
        <f t="shared" si="7"/>
        <v>0</v>
      </c>
      <c r="P34" s="297">
        <f t="shared" si="7"/>
        <v>0</v>
      </c>
      <c r="Q34" s="297">
        <f t="shared" si="7"/>
        <v>0</v>
      </c>
      <c r="R34" s="297">
        <f t="shared" si="7"/>
        <v>0</v>
      </c>
      <c r="S34" s="300">
        <f t="shared" si="7"/>
        <v>0</v>
      </c>
      <c r="T34" s="335">
        <f>T31</f>
        <v>0</v>
      </c>
      <c r="U34" s="300">
        <f>SUM(D34:T34)</f>
        <v>0</v>
      </c>
      <c r="V34" s="292" t="s">
        <v>55</v>
      </c>
      <c r="W34" s="293">
        <f>U34</f>
        <v>0</v>
      </c>
    </row>
    <row r="35" spans="1:21" ht="12.75">
      <c r="A35" s="16"/>
      <c r="B35" s="15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</sheetData>
  <sheetProtection/>
  <mergeCells count="6">
    <mergeCell ref="V32:W32"/>
    <mergeCell ref="V25:W25"/>
    <mergeCell ref="B1:C1"/>
    <mergeCell ref="V31:W31"/>
    <mergeCell ref="V28:W28"/>
    <mergeCell ref="O1:U2"/>
  </mergeCells>
  <printOptions horizontalCentered="1"/>
  <pageMargins left="0" right="0" top="0.1968503937007874" bottom="0.1968503937007874" header="0.1968503937007874" footer="0.1968503937007874"/>
  <pageSetup horizontalDpi="300" verticalDpi="300" orientation="landscape" paperSize="9"/>
  <headerFooter alignWithMargins="0">
    <oddFooter>&amp;L&amp;5&amp;F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DHG CLG</dc:title>
  <dc:subject/>
  <dc:creator>Inspection Académique de l'Ain</dc:creator>
  <cp:keywords/>
  <dc:description/>
  <cp:lastModifiedBy>Microsoft Office User</cp:lastModifiedBy>
  <cp:lastPrinted>2021-01-18T08:46:14Z</cp:lastPrinted>
  <dcterms:created xsi:type="dcterms:W3CDTF">2003-01-27T09:50:53Z</dcterms:created>
  <dcterms:modified xsi:type="dcterms:W3CDTF">2021-01-22T14:37:51Z</dcterms:modified>
  <cp:category/>
  <cp:version/>
  <cp:contentType/>
  <cp:contentStatus/>
</cp:coreProperties>
</file>